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78" activeTab="0"/>
  </bookViews>
  <sheets>
    <sheet name="Ломонос округ" sheetId="1" r:id="rId1"/>
  </sheets>
  <definedNames>
    <definedName name="Excel_BuiltIn_Print_Area_3">#REF!</definedName>
    <definedName name="_xlnm.Print_Area" localSheetId="0">'Ломонос округ'!$A$1:$BG$47</definedName>
  </definedNames>
  <calcPr fullCalcOnLoad="1"/>
</workbook>
</file>

<file path=xl/sharedStrings.xml><?xml version="1.0" encoding="utf-8"?>
<sst xmlns="http://schemas.openxmlformats.org/spreadsheetml/2006/main" count="207" uniqueCount="97">
  <si>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</si>
  <si>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</si>
  <si>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</si>
  <si>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</si>
  <si>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деревянные благоустроенные жилые дома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</si>
  <si>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</si>
  <si>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</si>
  <si>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</si>
  <si>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</si>
  <si>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</si>
  <si>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</si>
  <si>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</si>
  <si>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</si>
  <si>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II. Уборка земельного участка, входящего в состав общего имущества многоквартирного дома</t>
  </si>
  <si>
    <t>7. Уборка мусора на контейнерных площадках (помойных ям)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</si>
  <si>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</si>
  <si>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</si>
  <si>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</si>
  <si>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</si>
  <si>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</si>
  <si>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</si>
  <si>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</si>
  <si>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</si>
  <si>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</si>
  <si>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</si>
  <si>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Стоимость работ (размер платы) в руб. по многоквартирным домам</t>
  </si>
  <si>
    <t>объектом конкурса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</si>
  <si>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</si>
  <si>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</si>
  <si>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</si>
  <si>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</si>
  <si>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</si>
  <si>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</si>
  <si>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без центр отопл с водопр канализ</t>
  </si>
  <si>
    <t>Лот № 1</t>
  </si>
  <si>
    <t>Приложение № 2</t>
  </si>
  <si>
    <t>двухэтажные ревянные здания, благоустроенные без газоснабжения с электроплитами</t>
  </si>
  <si>
    <t>5 раз(а) в неделю</t>
  </si>
  <si>
    <t>2 раз(а) в неделю</t>
  </si>
  <si>
    <t>1 раз(а) в месяц</t>
  </si>
  <si>
    <t>3 раз(а) в неделю</t>
  </si>
  <si>
    <t>по мере необходимости</t>
  </si>
  <si>
    <t>3 раз(а) в год</t>
  </si>
  <si>
    <t>4 раз(а) в год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</si>
  <si>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</si>
  <si>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</si>
  <si>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</si>
  <si>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ул. Володарского, 83</t>
  </si>
  <si>
    <t>ул. Володарского, 53</t>
  </si>
  <si>
    <t>пр. Ломоносова, 107</t>
  </si>
  <si>
    <t>ул. серафимовича, 54</t>
  </si>
  <si>
    <t>пр. сов. космонавтов, 46</t>
  </si>
  <si>
    <t>ул. г. Суфтина, 7</t>
  </si>
  <si>
    <t>ул. г. суфтина, 11</t>
  </si>
  <si>
    <t>ул. Г. суфтина, 13</t>
  </si>
  <si>
    <t>ул. Г. суфтина, 27</t>
  </si>
  <si>
    <t>ул. Г. суфтина, 29, корп. 1</t>
  </si>
  <si>
    <t>ул. серафимовича, 58</t>
  </si>
  <si>
    <t>ул, Володарского, 34, корп.1</t>
  </si>
  <si>
    <t>пр. сов. космонавтов, 83</t>
  </si>
  <si>
    <t>пр. новгородский, 111</t>
  </si>
  <si>
    <t>ул. серафимовича, 9</t>
  </si>
  <si>
    <t>деревянные благоустроенные жилые дома без  горячей воды</t>
  </si>
  <si>
    <t>ул. володарского, 76</t>
  </si>
  <si>
    <t>ул. володарского, 80, корп. 1</t>
  </si>
  <si>
    <t>ул. володарского, 81</t>
  </si>
  <si>
    <t>ул. володарского, 82</t>
  </si>
  <si>
    <t>ул. володарского, 83, корп. 1</t>
  </si>
  <si>
    <t>ул. володарского, 85</t>
  </si>
  <si>
    <t>ул. суфтина, 1</t>
  </si>
  <si>
    <t>ул. суфтина, 2</t>
  </si>
  <si>
    <t>ул. суфтина, 3</t>
  </si>
  <si>
    <t>ул. суфтина, 5</t>
  </si>
  <si>
    <t>ул. суфтина, 21</t>
  </si>
  <si>
    <t>ул. суфтина, 27, корп. 1</t>
  </si>
  <si>
    <t>деревянные дома с печным отоплением, водопроводом, канализацией, газоснабжением</t>
  </si>
  <si>
    <t>ул. володарского, 69</t>
  </si>
  <si>
    <t>ул. выучейского, 39</t>
  </si>
  <si>
    <t>пр. сов. космонавтов, 49, корп. 1</t>
  </si>
  <si>
    <t>пр. обводный канал, 27</t>
  </si>
  <si>
    <t>ул. Г.Суфтина, 4</t>
  </si>
  <si>
    <t>ул. Г.Суфтина, 2, корп.1</t>
  </si>
  <si>
    <t>ул. серафимовича, 56</t>
  </si>
  <si>
    <t>Жилой район Ломоносовский территориальный округ</t>
  </si>
  <si>
    <t>ул. выучейскогоа, 78</t>
  </si>
  <si>
    <t>5. Подметание и уборка придомовой территории в летний период</t>
  </si>
  <si>
    <t>6. Уборка и выкашивание газонов, очистка от мусора урн</t>
  </si>
  <si>
    <t>8. Очистка придомовой территории от снега при отсутствии снегопадов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</si>
  <si>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</si>
  <si>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10. Проверка и при необходимости очистка кровли от скопления снега и наледи, сосулек
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</si>
  <si>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</si>
  <si>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</si>
  <si>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</si>
  <si>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16. Проверка исправности, работоспособности, регулировка и техническое обслуживание насосов, запорной арматуры,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
</t>
  </si>
  <si>
    <t xml:space="preserve"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
</t>
  </si>
  <si>
    <t>о проведении открытого конкурса</t>
  </si>
  <si>
    <t xml:space="preserve">к Извещению и документации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</si>
</sst>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4"/>
  <sheetViews>
    <sheetView tabSelected="1" view="pageBreakPreview" zoomScaleSheetLayoutView="100" zoomScalePageLayoutView="0" workbookViewId="0" topLeftCell="A1">
      <pane xSplit="6" ySplit="9" topLeftCell="AJ27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V16" sqref="AV16:AV39"/>
    </sheetView>
  </sheetViews>
  <sheetFormatPr defaultColWidth="9.00390625" defaultRowHeight="12.75"/>
  <cols>
    <col min="1" max="1" width="12.25390625" style="1" customWidth="1"/>
    <col min="2" max="6" width="9.125" style="1" customWidth="1"/>
    <col min="7" max="7" width="21.00390625" style="1" customWidth="1"/>
    <col min="8" max="8" width="6.00390625" style="1" hidden="1" customWidth="1"/>
    <col min="9" max="9" width="5.75390625" style="15" customWidth="1"/>
    <col min="10" max="21" width="9.25390625" style="15" customWidth="1"/>
    <col min="22" max="22" width="21.00390625" style="15" customWidth="1"/>
    <col min="23" max="23" width="0.12890625" style="15" customWidth="1"/>
    <col min="24" max="24" width="5.75390625" style="15" customWidth="1"/>
    <col min="25" max="26" width="9.25390625" style="15" customWidth="1"/>
    <col min="27" max="27" width="22.375" style="15" customWidth="1"/>
    <col min="28" max="28" width="0.2421875" style="15" hidden="1" customWidth="1"/>
    <col min="29" max="29" width="6.625" style="15" customWidth="1"/>
    <col min="30" max="31" width="9.125" style="15" customWidth="1"/>
    <col min="32" max="32" width="21.00390625" style="15" customWidth="1"/>
    <col min="33" max="33" width="0.12890625" style="15" customWidth="1"/>
    <col min="34" max="34" width="5.75390625" style="15" customWidth="1"/>
    <col min="35" max="35" width="9.25390625" style="15" customWidth="1"/>
    <col min="36" max="46" width="9.125" style="15" customWidth="1"/>
    <col min="47" max="47" width="22.00390625" style="15" customWidth="1"/>
    <col min="48" max="48" width="0.12890625" style="15" customWidth="1"/>
    <col min="49" max="49" width="6.125" style="15" customWidth="1"/>
    <col min="50" max="56" width="9.25390625" style="15" customWidth="1"/>
    <col min="57" max="59" width="9.125" style="1" customWidth="1"/>
    <col min="60" max="60" width="14.75390625" style="1" customWidth="1"/>
    <col min="61" max="106" width="9.125" style="1" customWidth="1"/>
  </cols>
  <sheetData>
    <row r="1" spans="1:10" ht="16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16" t="s">
        <v>35</v>
      </c>
    </row>
    <row r="2" spans="1:10" ht="16.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17" t="s">
        <v>96</v>
      </c>
    </row>
    <row r="3" spans="1:10" ht="16.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17" t="s">
        <v>95</v>
      </c>
    </row>
    <row r="4" spans="1:9" ht="16.5" customHeight="1">
      <c r="A4" s="52" t="s">
        <v>26</v>
      </c>
      <c r="B4" s="52"/>
      <c r="C4" s="52"/>
      <c r="D4" s="52"/>
      <c r="E4" s="52"/>
      <c r="F4" s="52"/>
      <c r="G4" s="52"/>
      <c r="H4" s="52"/>
      <c r="I4" s="52"/>
    </row>
    <row r="5" spans="1:34" ht="16.5" customHeight="1">
      <c r="A5" s="2"/>
      <c r="B5" s="2"/>
      <c r="C5" s="2"/>
      <c r="D5" s="2"/>
      <c r="E5" s="2"/>
      <c r="F5" s="2"/>
      <c r="G5" s="2"/>
      <c r="H5" s="2"/>
      <c r="I5" s="18"/>
      <c r="V5" s="18"/>
      <c r="W5" s="18"/>
      <c r="X5" s="18"/>
      <c r="AF5" s="18"/>
      <c r="AG5" s="18"/>
      <c r="AH5" s="18"/>
    </row>
    <row r="6" spans="1:2" ht="12.75">
      <c r="A6" s="3" t="s">
        <v>34</v>
      </c>
      <c r="B6" s="3" t="s">
        <v>83</v>
      </c>
    </row>
    <row r="7" spans="1:56" ht="18" customHeight="1">
      <c r="A7" s="53" t="s">
        <v>3</v>
      </c>
      <c r="B7" s="53"/>
      <c r="C7" s="53"/>
      <c r="D7" s="53"/>
      <c r="E7" s="53"/>
      <c r="F7" s="53"/>
      <c r="G7" s="40" t="s">
        <v>25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</row>
    <row r="8" spans="1:56" ht="35.25" customHeight="1">
      <c r="A8" s="53"/>
      <c r="B8" s="53"/>
      <c r="C8" s="53"/>
      <c r="D8" s="53"/>
      <c r="E8" s="53"/>
      <c r="F8" s="54"/>
      <c r="G8" s="55" t="s">
        <v>4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39"/>
      <c r="V8" s="45" t="s">
        <v>33</v>
      </c>
      <c r="W8" s="46"/>
      <c r="X8" s="46"/>
      <c r="Y8" s="46"/>
      <c r="Z8" s="46"/>
      <c r="AA8" s="47" t="s">
        <v>36</v>
      </c>
      <c r="AB8" s="48"/>
      <c r="AC8" s="48"/>
      <c r="AD8" s="48"/>
      <c r="AE8" s="48"/>
      <c r="AF8" s="45" t="s">
        <v>62</v>
      </c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51"/>
      <c r="AU8" s="49" t="s">
        <v>75</v>
      </c>
      <c r="AV8" s="50"/>
      <c r="AW8" s="50"/>
      <c r="AX8" s="50"/>
      <c r="AY8" s="50"/>
      <c r="AZ8" s="50"/>
      <c r="BA8" s="50"/>
      <c r="BB8" s="50"/>
      <c r="BC8" s="50"/>
      <c r="BD8" s="50"/>
    </row>
    <row r="9" spans="1:56" s="5" customFormat="1" ht="45">
      <c r="A9" s="53"/>
      <c r="B9" s="53"/>
      <c r="C9" s="53"/>
      <c r="D9" s="53"/>
      <c r="E9" s="53"/>
      <c r="F9" s="53"/>
      <c r="G9" s="36" t="s">
        <v>5</v>
      </c>
      <c r="H9" s="37" t="s">
        <v>6</v>
      </c>
      <c r="I9" s="35" t="s">
        <v>7</v>
      </c>
      <c r="J9" s="35" t="s">
        <v>47</v>
      </c>
      <c r="K9" s="35" t="s">
        <v>48</v>
      </c>
      <c r="L9" s="35" t="s">
        <v>49</v>
      </c>
      <c r="M9" s="35" t="s">
        <v>50</v>
      </c>
      <c r="N9" s="35" t="s">
        <v>51</v>
      </c>
      <c r="O9" s="35" t="s">
        <v>52</v>
      </c>
      <c r="P9" s="35" t="s">
        <v>53</v>
      </c>
      <c r="Q9" s="35" t="s">
        <v>54</v>
      </c>
      <c r="R9" s="35" t="s">
        <v>55</v>
      </c>
      <c r="S9" s="35" t="s">
        <v>56</v>
      </c>
      <c r="T9" s="35" t="s">
        <v>57</v>
      </c>
      <c r="U9" s="35" t="s">
        <v>84</v>
      </c>
      <c r="V9" s="34" t="s">
        <v>5</v>
      </c>
      <c r="W9" s="35" t="s">
        <v>6</v>
      </c>
      <c r="X9" s="35" t="s">
        <v>7</v>
      </c>
      <c r="Y9" s="35" t="s">
        <v>58</v>
      </c>
      <c r="Z9" s="35" t="s">
        <v>59</v>
      </c>
      <c r="AA9" s="34" t="s">
        <v>5</v>
      </c>
      <c r="AB9" s="35" t="s">
        <v>6</v>
      </c>
      <c r="AC9" s="35" t="s">
        <v>7</v>
      </c>
      <c r="AD9" s="35" t="s">
        <v>60</v>
      </c>
      <c r="AE9" s="35" t="s">
        <v>61</v>
      </c>
      <c r="AF9" s="34" t="s">
        <v>5</v>
      </c>
      <c r="AG9" s="35" t="s">
        <v>6</v>
      </c>
      <c r="AH9" s="35" t="s">
        <v>7</v>
      </c>
      <c r="AI9" s="35" t="s">
        <v>63</v>
      </c>
      <c r="AJ9" s="35" t="s">
        <v>64</v>
      </c>
      <c r="AK9" s="35" t="s">
        <v>65</v>
      </c>
      <c r="AL9" s="35" t="s">
        <v>66</v>
      </c>
      <c r="AM9" s="35" t="s">
        <v>67</v>
      </c>
      <c r="AN9" s="35" t="s">
        <v>68</v>
      </c>
      <c r="AO9" s="35" t="s">
        <v>69</v>
      </c>
      <c r="AP9" s="35" t="s">
        <v>70</v>
      </c>
      <c r="AQ9" s="35" t="s">
        <v>71</v>
      </c>
      <c r="AR9" s="35" t="s">
        <v>72</v>
      </c>
      <c r="AS9" s="35" t="s">
        <v>73</v>
      </c>
      <c r="AT9" s="35" t="s">
        <v>74</v>
      </c>
      <c r="AU9" s="34" t="s">
        <v>5</v>
      </c>
      <c r="AV9" s="35" t="s">
        <v>6</v>
      </c>
      <c r="AW9" s="35" t="s">
        <v>7</v>
      </c>
      <c r="AX9" s="35" t="s">
        <v>76</v>
      </c>
      <c r="AY9" s="35" t="s">
        <v>77</v>
      </c>
      <c r="AZ9" s="35" t="s">
        <v>78</v>
      </c>
      <c r="BA9" s="35" t="s">
        <v>79</v>
      </c>
      <c r="BB9" s="35" t="s">
        <v>80</v>
      </c>
      <c r="BC9" s="35" t="s">
        <v>81</v>
      </c>
      <c r="BD9" s="35" t="s">
        <v>82</v>
      </c>
    </row>
    <row r="10" spans="1:56" ht="12.75">
      <c r="A10" s="43" t="s">
        <v>8</v>
      </c>
      <c r="B10" s="43"/>
      <c r="C10" s="43"/>
      <c r="D10" s="43"/>
      <c r="E10" s="43"/>
      <c r="F10" s="43"/>
      <c r="G10" s="6"/>
      <c r="H10" s="7">
        <f aca="true" t="shared" si="0" ref="H10:M10">SUM(H11:H14)</f>
        <v>0</v>
      </c>
      <c r="I10" s="19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aca="true" t="shared" si="1" ref="N10:T10">SUM(N11:N14)</f>
        <v>0</v>
      </c>
      <c r="O10" s="20">
        <f t="shared" si="1"/>
        <v>0</v>
      </c>
      <c r="P10" s="20">
        <f t="shared" si="1"/>
        <v>0</v>
      </c>
      <c r="Q10" s="20">
        <f t="shared" si="1"/>
        <v>0</v>
      </c>
      <c r="R10" s="20">
        <f t="shared" si="1"/>
        <v>0</v>
      </c>
      <c r="S10" s="20">
        <f t="shared" si="1"/>
        <v>0</v>
      </c>
      <c r="T10" s="20">
        <f t="shared" si="1"/>
        <v>0</v>
      </c>
      <c r="U10" s="20">
        <f>SUM(U11:U14)</f>
        <v>0</v>
      </c>
      <c r="V10" s="21"/>
      <c r="W10" s="19">
        <f>SUM(W11:W14)</f>
        <v>0</v>
      </c>
      <c r="X10" s="19">
        <f>SUM(X11:X14)</f>
        <v>0</v>
      </c>
      <c r="Y10" s="20">
        <f>SUM(Y11:Y14)</f>
        <v>0</v>
      </c>
      <c r="Z10" s="20">
        <f>SUM(Z11:Z14)</f>
        <v>0</v>
      </c>
      <c r="AA10" s="22"/>
      <c r="AB10" s="19">
        <f>SUM(AB11:AB14)</f>
        <v>0</v>
      </c>
      <c r="AC10" s="19">
        <v>0</v>
      </c>
      <c r="AD10" s="20">
        <f>SUM(AD11:AD14)</f>
        <v>0</v>
      </c>
      <c r="AE10" s="20">
        <f>SUM(AE11:AE14)</f>
        <v>0</v>
      </c>
      <c r="AF10" s="21"/>
      <c r="AG10" s="19">
        <f aca="true" t="shared" si="2" ref="AG10:AT10">SUM(AG11:AG14)</f>
        <v>0</v>
      </c>
      <c r="AH10" s="19">
        <v>0</v>
      </c>
      <c r="AI10" s="20">
        <f t="shared" si="2"/>
        <v>0</v>
      </c>
      <c r="AJ10" s="20">
        <f t="shared" si="2"/>
        <v>0</v>
      </c>
      <c r="AK10" s="20">
        <f t="shared" si="2"/>
        <v>0</v>
      </c>
      <c r="AL10" s="20">
        <f t="shared" si="2"/>
        <v>0</v>
      </c>
      <c r="AM10" s="20">
        <f t="shared" si="2"/>
        <v>0</v>
      </c>
      <c r="AN10" s="20">
        <f t="shared" si="2"/>
        <v>0</v>
      </c>
      <c r="AO10" s="20">
        <f t="shared" si="2"/>
        <v>0</v>
      </c>
      <c r="AP10" s="20">
        <f t="shared" si="2"/>
        <v>0</v>
      </c>
      <c r="AQ10" s="20">
        <f t="shared" si="2"/>
        <v>0</v>
      </c>
      <c r="AR10" s="20">
        <f>SUM(AR11:AR14)</f>
        <v>0</v>
      </c>
      <c r="AS10" s="20">
        <f>SUM(AS11:AS14)</f>
        <v>0</v>
      </c>
      <c r="AT10" s="20">
        <f t="shared" si="2"/>
        <v>0</v>
      </c>
      <c r="AU10" s="22"/>
      <c r="AV10" s="19">
        <f>SUM(AV11:AV14)</f>
        <v>0</v>
      </c>
      <c r="AW10" s="19">
        <f>SUM(AW11:AW14)</f>
        <v>0</v>
      </c>
      <c r="AX10" s="20">
        <f aca="true" t="shared" si="3" ref="AX10:BD10">SUM(AX11:AX14)</f>
        <v>0</v>
      </c>
      <c r="AY10" s="20">
        <f t="shared" si="3"/>
        <v>0</v>
      </c>
      <c r="AZ10" s="20">
        <f t="shared" si="3"/>
        <v>0</v>
      </c>
      <c r="BA10" s="20">
        <f t="shared" si="3"/>
        <v>0</v>
      </c>
      <c r="BB10" s="20">
        <f t="shared" si="3"/>
        <v>0</v>
      </c>
      <c r="BC10" s="20">
        <f t="shared" si="3"/>
        <v>0</v>
      </c>
      <c r="BD10" s="20">
        <f t="shared" si="3"/>
        <v>0</v>
      </c>
    </row>
    <row r="11" spans="1:56" ht="12.75">
      <c r="A11" s="42" t="s">
        <v>9</v>
      </c>
      <c r="B11" s="42"/>
      <c r="C11" s="42"/>
      <c r="D11" s="42"/>
      <c r="E11" s="42"/>
      <c r="F11" s="42"/>
      <c r="G11" s="8" t="s">
        <v>37</v>
      </c>
      <c r="H11" s="9">
        <v>0</v>
      </c>
      <c r="I11" s="23">
        <v>0</v>
      </c>
      <c r="J11" s="24">
        <f aca="true" t="shared" si="4" ref="J11:T11">$H$39*$H$11/100*12*J38</f>
        <v>0</v>
      </c>
      <c r="K11" s="24">
        <f t="shared" si="4"/>
        <v>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0</v>
      </c>
      <c r="R11" s="24">
        <f t="shared" si="4"/>
        <v>0</v>
      </c>
      <c r="S11" s="24">
        <f t="shared" si="4"/>
        <v>0</v>
      </c>
      <c r="T11" s="24">
        <f t="shared" si="4"/>
        <v>0</v>
      </c>
      <c r="U11" s="24">
        <f>$H$39*$H$11/100*12*U38</f>
        <v>0</v>
      </c>
      <c r="V11" s="8" t="s">
        <v>37</v>
      </c>
      <c r="W11" s="23">
        <v>0</v>
      </c>
      <c r="X11" s="23">
        <v>0</v>
      </c>
      <c r="Y11" s="24">
        <f>$H$39*$H$11/100*12*Y38</f>
        <v>0</v>
      </c>
      <c r="Z11" s="24">
        <f>$H$39*$H$11/100*12*Z38</f>
        <v>0</v>
      </c>
      <c r="AA11" s="8" t="s">
        <v>37</v>
      </c>
      <c r="AB11" s="23">
        <v>0</v>
      </c>
      <c r="AC11" s="25">
        <v>0</v>
      </c>
      <c r="AD11" s="24">
        <v>0</v>
      </c>
      <c r="AE11" s="24">
        <v>0</v>
      </c>
      <c r="AF11" s="8" t="s">
        <v>37</v>
      </c>
      <c r="AG11" s="23">
        <v>0</v>
      </c>
      <c r="AH11" s="25">
        <v>0</v>
      </c>
      <c r="AI11" s="24">
        <f>$H$39*$H$11/100*12*AI38</f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8" t="s">
        <v>37</v>
      </c>
      <c r="AV11" s="23">
        <v>0</v>
      </c>
      <c r="AW11" s="23">
        <v>0</v>
      </c>
      <c r="AX11" s="24">
        <f aca="true" t="shared" si="5" ref="AX11:BD11">$H$39*$H$11/100*12*AX38</f>
        <v>0</v>
      </c>
      <c r="AY11" s="24">
        <f t="shared" si="5"/>
        <v>0</v>
      </c>
      <c r="AZ11" s="24">
        <f t="shared" si="5"/>
        <v>0</v>
      </c>
      <c r="BA11" s="24">
        <f t="shared" si="5"/>
        <v>0</v>
      </c>
      <c r="BB11" s="24">
        <f t="shared" si="5"/>
        <v>0</v>
      </c>
      <c r="BC11" s="24">
        <f t="shared" si="5"/>
        <v>0</v>
      </c>
      <c r="BD11" s="24">
        <f t="shared" si="5"/>
        <v>0</v>
      </c>
    </row>
    <row r="12" spans="1:56" ht="12.75">
      <c r="A12" s="42" t="s">
        <v>10</v>
      </c>
      <c r="B12" s="42"/>
      <c r="C12" s="42"/>
      <c r="D12" s="42"/>
      <c r="E12" s="42"/>
      <c r="F12" s="42"/>
      <c r="G12" s="8" t="s">
        <v>38</v>
      </c>
      <c r="H12" s="9">
        <v>0</v>
      </c>
      <c r="I12" s="23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8" t="s">
        <v>38</v>
      </c>
      <c r="W12" s="23">
        <v>0</v>
      </c>
      <c r="X12" s="23">
        <v>0</v>
      </c>
      <c r="Y12" s="24">
        <v>0</v>
      </c>
      <c r="Z12" s="24">
        <v>0</v>
      </c>
      <c r="AA12" s="8" t="s">
        <v>38</v>
      </c>
      <c r="AB12" s="23">
        <v>0</v>
      </c>
      <c r="AC12" s="25">
        <v>0</v>
      </c>
      <c r="AD12" s="24">
        <v>0</v>
      </c>
      <c r="AE12" s="24">
        <v>0</v>
      </c>
      <c r="AF12" s="8" t="s">
        <v>38</v>
      </c>
      <c r="AG12" s="23">
        <v>0</v>
      </c>
      <c r="AH12" s="25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8" t="s">
        <v>38</v>
      </c>
      <c r="AV12" s="23">
        <v>0</v>
      </c>
      <c r="AW12" s="23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</row>
    <row r="13" spans="1:56" ht="12.75">
      <c r="A13" s="42" t="s">
        <v>11</v>
      </c>
      <c r="B13" s="42"/>
      <c r="C13" s="42"/>
      <c r="D13" s="42"/>
      <c r="E13" s="42"/>
      <c r="F13" s="42"/>
      <c r="G13" s="8" t="s">
        <v>37</v>
      </c>
      <c r="H13" s="9">
        <v>0</v>
      </c>
      <c r="I13" s="23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8" t="s">
        <v>37</v>
      </c>
      <c r="W13" s="23">
        <v>0</v>
      </c>
      <c r="X13" s="23">
        <v>0</v>
      </c>
      <c r="Y13" s="24">
        <v>0</v>
      </c>
      <c r="Z13" s="24">
        <v>0</v>
      </c>
      <c r="AA13" s="8" t="s">
        <v>37</v>
      </c>
      <c r="AB13" s="23">
        <v>0</v>
      </c>
      <c r="AC13" s="25">
        <v>0</v>
      </c>
      <c r="AD13" s="24">
        <v>0</v>
      </c>
      <c r="AE13" s="24">
        <v>0</v>
      </c>
      <c r="AF13" s="8" t="s">
        <v>37</v>
      </c>
      <c r="AG13" s="23">
        <v>0</v>
      </c>
      <c r="AH13" s="25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8" t="s">
        <v>37</v>
      </c>
      <c r="AV13" s="23">
        <v>0</v>
      </c>
      <c r="AW13" s="23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</row>
    <row r="14" spans="1:56" ht="12.75">
      <c r="A14" s="42" t="s">
        <v>12</v>
      </c>
      <c r="B14" s="42"/>
      <c r="C14" s="42"/>
      <c r="D14" s="42"/>
      <c r="E14" s="42"/>
      <c r="F14" s="42"/>
      <c r="G14" s="8" t="s">
        <v>39</v>
      </c>
      <c r="H14" s="9">
        <v>0</v>
      </c>
      <c r="I14" s="23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8" t="s">
        <v>39</v>
      </c>
      <c r="W14" s="23">
        <v>0</v>
      </c>
      <c r="X14" s="23">
        <v>0</v>
      </c>
      <c r="Y14" s="24">
        <v>0</v>
      </c>
      <c r="Z14" s="24">
        <v>0</v>
      </c>
      <c r="AA14" s="8" t="s">
        <v>39</v>
      </c>
      <c r="AB14" s="23">
        <v>0</v>
      </c>
      <c r="AC14" s="25">
        <v>0</v>
      </c>
      <c r="AD14" s="24">
        <v>0</v>
      </c>
      <c r="AE14" s="24">
        <v>0</v>
      </c>
      <c r="AF14" s="8" t="s">
        <v>39</v>
      </c>
      <c r="AG14" s="23">
        <v>0</v>
      </c>
      <c r="AH14" s="25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8" t="s">
        <v>39</v>
      </c>
      <c r="AV14" s="23">
        <v>0</v>
      </c>
      <c r="AW14" s="23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</row>
    <row r="15" spans="1:56" ht="23.25" customHeight="1">
      <c r="A15" s="62" t="s">
        <v>13</v>
      </c>
      <c r="B15" s="62"/>
      <c r="C15" s="62"/>
      <c r="D15" s="62"/>
      <c r="E15" s="62"/>
      <c r="F15" s="62"/>
      <c r="G15" s="10"/>
      <c r="H15" s="7">
        <f>SUM(H16:H21)</f>
        <v>0</v>
      </c>
      <c r="I15" s="19">
        <f>SUM(I16:I23)</f>
        <v>4.61</v>
      </c>
      <c r="J15" s="20">
        <f>SUM(J16:J23)</f>
        <v>28462.14</v>
      </c>
      <c r="K15" s="20">
        <f>SUM(K16:K23)</f>
        <v>18830.928</v>
      </c>
      <c r="L15" s="20">
        <f>SUM(L16:L23)</f>
        <v>21879.06</v>
      </c>
      <c r="M15" s="20">
        <f>SUM(M16:M23)</f>
        <v>18521.136</v>
      </c>
      <c r="N15" s="20">
        <f aca="true" t="shared" si="6" ref="N15:T15">SUM(N16:N23)</f>
        <v>18593.052000000003</v>
      </c>
      <c r="O15" s="20">
        <f t="shared" si="6"/>
        <v>31333.248</v>
      </c>
      <c r="P15" s="20">
        <f t="shared" si="6"/>
        <v>30934.944000000003</v>
      </c>
      <c r="Q15" s="20">
        <f t="shared" si="6"/>
        <v>31416.228</v>
      </c>
      <c r="R15" s="20">
        <f t="shared" si="6"/>
        <v>28196.604</v>
      </c>
      <c r="S15" s="20">
        <f t="shared" si="6"/>
        <v>27787.236</v>
      </c>
      <c r="T15" s="20">
        <f t="shared" si="6"/>
        <v>19284.552000000003</v>
      </c>
      <c r="U15" s="20">
        <f>SUM(U16:U23)</f>
        <v>22327.152000000002</v>
      </c>
      <c r="V15" s="10"/>
      <c r="W15" s="19">
        <f>SUM(W16:W21)</f>
        <v>0</v>
      </c>
      <c r="X15" s="19">
        <f>SUM(X16:X23)</f>
        <v>4.61</v>
      </c>
      <c r="Y15" s="19">
        <f>SUM(Y16:Y23)</f>
        <v>19810.092</v>
      </c>
      <c r="Z15" s="19">
        <f>SUM(Z16:Z23)</f>
        <v>23522.064</v>
      </c>
      <c r="AA15" s="10"/>
      <c r="AB15" s="19">
        <f>SUM(AB16:AB21)</f>
        <v>72.22000797130332</v>
      </c>
      <c r="AC15" s="19">
        <f>SUM(AC16:AC23)</f>
        <v>4.61</v>
      </c>
      <c r="AD15" s="20">
        <f>SUM(AD16:AD23)</f>
        <v>34126.908</v>
      </c>
      <c r="AE15" s="20">
        <f>SUM(AE16:AE23)</f>
        <v>19356.468</v>
      </c>
      <c r="AF15" s="10"/>
      <c r="AG15" s="19">
        <f>SUM(AG16:AG21)</f>
        <v>0</v>
      </c>
      <c r="AH15" s="19">
        <f>SUM(AH16:AH23)</f>
        <v>4.61</v>
      </c>
      <c r="AI15" s="20">
        <f aca="true" t="shared" si="7" ref="AI15:AT15">SUM(AI16:AI23)</f>
        <v>26304.660000000003</v>
      </c>
      <c r="AJ15" s="20">
        <f t="shared" si="7"/>
        <v>28163.412000000004</v>
      </c>
      <c r="AK15" s="20">
        <f t="shared" si="7"/>
        <v>27682.127999999997</v>
      </c>
      <c r="AL15" s="20">
        <f t="shared" si="7"/>
        <v>28428.947999999997</v>
      </c>
      <c r="AM15" s="20">
        <f t="shared" si="7"/>
        <v>28185.54</v>
      </c>
      <c r="AN15" s="20">
        <f t="shared" si="7"/>
        <v>28014.048</v>
      </c>
      <c r="AO15" s="20">
        <f t="shared" si="7"/>
        <v>28417.884000000005</v>
      </c>
      <c r="AP15" s="20">
        <f t="shared" si="7"/>
        <v>19030.08</v>
      </c>
      <c r="AQ15" s="20">
        <f t="shared" si="7"/>
        <v>28688.952000000005</v>
      </c>
      <c r="AR15" s="20">
        <f>SUM(AR16:AR23)</f>
        <v>28357.032000000003</v>
      </c>
      <c r="AS15" s="20">
        <f>SUM(AS16:AS23)</f>
        <v>28202.136</v>
      </c>
      <c r="AT15" s="20">
        <f t="shared" si="7"/>
        <v>28672.356</v>
      </c>
      <c r="AU15" s="10"/>
      <c r="AV15" s="19">
        <f>SUM(AV16:AV21)</f>
        <v>0</v>
      </c>
      <c r="AW15" s="19">
        <f>SUM(AW16:AW23)</f>
        <v>4.61</v>
      </c>
      <c r="AX15" s="20">
        <f aca="true" t="shared" si="8" ref="AX15:BD15">SUM(AX16:AX23)</f>
        <v>21265.007999999998</v>
      </c>
      <c r="AY15" s="20">
        <f t="shared" si="8"/>
        <v>41832.984000000004</v>
      </c>
      <c r="AZ15" s="20">
        <f t="shared" si="8"/>
        <v>18310.920000000002</v>
      </c>
      <c r="BA15" s="20">
        <f t="shared" si="8"/>
        <v>33241.788</v>
      </c>
      <c r="BB15" s="20">
        <f t="shared" si="8"/>
        <v>39979.764</v>
      </c>
      <c r="BC15" s="20">
        <f t="shared" si="8"/>
        <v>18853.056000000004</v>
      </c>
      <c r="BD15" s="20">
        <f t="shared" si="8"/>
        <v>19190.507999999998</v>
      </c>
    </row>
    <row r="16" spans="1:56" ht="12.75">
      <c r="A16" s="42" t="s">
        <v>85</v>
      </c>
      <c r="B16" s="42"/>
      <c r="C16" s="42"/>
      <c r="D16" s="42"/>
      <c r="E16" s="42"/>
      <c r="F16" s="42"/>
      <c r="G16" s="8" t="s">
        <v>40</v>
      </c>
      <c r="H16" s="11">
        <v>0</v>
      </c>
      <c r="I16" s="23">
        <v>0.18</v>
      </c>
      <c r="J16" s="24">
        <f aca="true" t="shared" si="9" ref="J16:T16">$I$16*J38*$B$44</f>
        <v>1111.32</v>
      </c>
      <c r="K16" s="24">
        <f t="shared" si="9"/>
        <v>735.2639999999999</v>
      </c>
      <c r="L16" s="24">
        <f t="shared" si="9"/>
        <v>854.28</v>
      </c>
      <c r="M16" s="24">
        <f t="shared" si="9"/>
        <v>723.168</v>
      </c>
      <c r="N16" s="24">
        <f t="shared" si="9"/>
        <v>725.9760000000001</v>
      </c>
      <c r="O16" s="24">
        <f t="shared" si="9"/>
        <v>1223.424</v>
      </c>
      <c r="P16" s="24">
        <f t="shared" si="9"/>
        <v>1207.872</v>
      </c>
      <c r="Q16" s="24">
        <f t="shared" si="9"/>
        <v>1226.664</v>
      </c>
      <c r="R16" s="24">
        <f t="shared" si="9"/>
        <v>1100.952</v>
      </c>
      <c r="S16" s="24">
        <f t="shared" si="9"/>
        <v>1084.968</v>
      </c>
      <c r="T16" s="24">
        <f t="shared" si="9"/>
        <v>752.9760000000001</v>
      </c>
      <c r="U16" s="24">
        <f>$I$16*U38*$B$44</f>
        <v>871.776</v>
      </c>
      <c r="V16" s="8" t="s">
        <v>40</v>
      </c>
      <c r="W16" s="23">
        <v>0</v>
      </c>
      <c r="X16" s="23">
        <v>0.18</v>
      </c>
      <c r="Y16" s="24">
        <f>$X$16*Y38*$B$44</f>
        <v>773.496</v>
      </c>
      <c r="Z16" s="24">
        <f>$X$16*Z38*$B$44</f>
        <v>918.432</v>
      </c>
      <c r="AA16" s="8" t="s">
        <v>40</v>
      </c>
      <c r="AB16" s="23">
        <v>0.602552062574731</v>
      </c>
      <c r="AC16" s="23">
        <v>0.18</v>
      </c>
      <c r="AD16" s="24">
        <f>$AC$16*AD38*$B$44</f>
        <v>1332.504</v>
      </c>
      <c r="AE16" s="24">
        <f>$AC$16*AE38*$B$44</f>
        <v>755.7839999999999</v>
      </c>
      <c r="AF16" s="8" t="s">
        <v>40</v>
      </c>
      <c r="AG16" s="23">
        <v>0</v>
      </c>
      <c r="AH16" s="23">
        <v>0.18</v>
      </c>
      <c r="AI16" s="24">
        <f aca="true" t="shared" si="10" ref="AI16:AT16">$AH$16*AI38*$B$44</f>
        <v>1027.08</v>
      </c>
      <c r="AJ16" s="24">
        <f t="shared" si="10"/>
        <v>1099.656</v>
      </c>
      <c r="AK16" s="24">
        <f t="shared" si="10"/>
        <v>1080.8639999999998</v>
      </c>
      <c r="AL16" s="24">
        <f t="shared" si="10"/>
        <v>1110.024</v>
      </c>
      <c r="AM16" s="24">
        <f t="shared" si="10"/>
        <v>1100.52</v>
      </c>
      <c r="AN16" s="24">
        <f t="shared" si="10"/>
        <v>1093.8239999999998</v>
      </c>
      <c r="AO16" s="24">
        <f t="shared" si="10"/>
        <v>1109.592</v>
      </c>
      <c r="AP16" s="24">
        <f t="shared" si="10"/>
        <v>743.04</v>
      </c>
      <c r="AQ16" s="24">
        <f t="shared" si="10"/>
        <v>1120.176</v>
      </c>
      <c r="AR16" s="24">
        <f t="shared" si="10"/>
        <v>1107.216</v>
      </c>
      <c r="AS16" s="24">
        <f t="shared" si="10"/>
        <v>1101.168</v>
      </c>
      <c r="AT16" s="24">
        <f t="shared" si="10"/>
        <v>1119.5279999999998</v>
      </c>
      <c r="AU16" s="8" t="s">
        <v>40</v>
      </c>
      <c r="AV16" s="23">
        <v>0</v>
      </c>
      <c r="AW16" s="23">
        <v>0.18</v>
      </c>
      <c r="AX16" s="24">
        <f aca="true" t="shared" si="11" ref="AX16:BD16">$AW$16*AX38*$B$44</f>
        <v>830.3039999999999</v>
      </c>
      <c r="AY16" s="24">
        <f t="shared" si="11"/>
        <v>1633.3920000000003</v>
      </c>
      <c r="AZ16" s="24">
        <f t="shared" si="11"/>
        <v>714.96</v>
      </c>
      <c r="BA16" s="24">
        <f t="shared" si="11"/>
        <v>1297.944</v>
      </c>
      <c r="BB16" s="24">
        <f t="shared" si="11"/>
        <v>1561.0320000000002</v>
      </c>
      <c r="BC16" s="24">
        <f t="shared" si="11"/>
        <v>736.128</v>
      </c>
      <c r="BD16" s="24">
        <f t="shared" si="11"/>
        <v>749.3039999999999</v>
      </c>
    </row>
    <row r="17" spans="1:56" ht="12.75">
      <c r="A17" s="42" t="s">
        <v>86</v>
      </c>
      <c r="B17" s="42"/>
      <c r="C17" s="42"/>
      <c r="D17" s="42"/>
      <c r="E17" s="42"/>
      <c r="F17" s="42"/>
      <c r="G17" s="8" t="s">
        <v>40</v>
      </c>
      <c r="H17" s="11">
        <v>0</v>
      </c>
      <c r="I17" s="23">
        <v>0.67</v>
      </c>
      <c r="J17" s="24">
        <f aca="true" t="shared" si="12" ref="J17:T17">$I$17*J38*$B$44</f>
        <v>4136.58</v>
      </c>
      <c r="K17" s="24">
        <f t="shared" si="12"/>
        <v>2736.8160000000003</v>
      </c>
      <c r="L17" s="24">
        <f t="shared" si="12"/>
        <v>3179.82</v>
      </c>
      <c r="M17" s="24">
        <f t="shared" si="12"/>
        <v>2691.7920000000004</v>
      </c>
      <c r="N17" s="24">
        <f t="shared" si="12"/>
        <v>2702.2440000000006</v>
      </c>
      <c r="O17" s="24">
        <f t="shared" si="12"/>
        <v>4553.856</v>
      </c>
      <c r="P17" s="24">
        <f t="shared" si="12"/>
        <v>4495.968000000001</v>
      </c>
      <c r="Q17" s="24">
        <f t="shared" si="12"/>
        <v>4565.916</v>
      </c>
      <c r="R17" s="24">
        <f t="shared" si="12"/>
        <v>4097.988</v>
      </c>
      <c r="S17" s="24">
        <f t="shared" si="12"/>
        <v>4038.4920000000006</v>
      </c>
      <c r="T17" s="24">
        <f t="shared" si="12"/>
        <v>2802.7440000000006</v>
      </c>
      <c r="U17" s="24">
        <f>$I$17*U38*$B$44</f>
        <v>3244.9440000000004</v>
      </c>
      <c r="V17" s="8" t="s">
        <v>40</v>
      </c>
      <c r="W17" s="23">
        <v>0</v>
      </c>
      <c r="X17" s="23">
        <v>0.67</v>
      </c>
      <c r="Y17" s="24">
        <f>$X$17*Y38*$B$44</f>
        <v>2879.1240000000003</v>
      </c>
      <c r="Z17" s="24">
        <f>$X$17*Z38*$B$44</f>
        <v>3418.608</v>
      </c>
      <c r="AA17" s="8" t="s">
        <v>40</v>
      </c>
      <c r="AB17" s="23">
        <v>5.264583449581506</v>
      </c>
      <c r="AC17" s="23">
        <v>0.67</v>
      </c>
      <c r="AD17" s="24">
        <f>$AC$17*AD38*$B$44</f>
        <v>4959.876</v>
      </c>
      <c r="AE17" s="24">
        <f>$AC$17*AE38*$B$44</f>
        <v>2813.196</v>
      </c>
      <c r="AF17" s="8" t="s">
        <v>40</v>
      </c>
      <c r="AG17" s="23">
        <v>0</v>
      </c>
      <c r="AH17" s="23">
        <v>0.67</v>
      </c>
      <c r="AI17" s="24">
        <f aca="true" t="shared" si="13" ref="AI17:AT17">$AH$17*AI38*$B$44</f>
        <v>3823.0200000000004</v>
      </c>
      <c r="AJ17" s="24">
        <f t="shared" si="13"/>
        <v>4093.1640000000007</v>
      </c>
      <c r="AK17" s="24">
        <f t="shared" si="13"/>
        <v>4023.2160000000003</v>
      </c>
      <c r="AL17" s="24">
        <f t="shared" si="13"/>
        <v>4131.755999999999</v>
      </c>
      <c r="AM17" s="24">
        <f t="shared" si="13"/>
        <v>4096.38</v>
      </c>
      <c r="AN17" s="24">
        <f t="shared" si="13"/>
        <v>4071.456</v>
      </c>
      <c r="AO17" s="24">
        <f t="shared" si="13"/>
        <v>4130.148</v>
      </c>
      <c r="AP17" s="24">
        <f t="shared" si="13"/>
        <v>2765.76</v>
      </c>
      <c r="AQ17" s="24">
        <f t="shared" si="13"/>
        <v>4169.544000000001</v>
      </c>
      <c r="AR17" s="24">
        <f t="shared" si="13"/>
        <v>4121.304000000001</v>
      </c>
      <c r="AS17" s="24">
        <f t="shared" si="13"/>
        <v>4098.792</v>
      </c>
      <c r="AT17" s="24">
        <f t="shared" si="13"/>
        <v>4167.132</v>
      </c>
      <c r="AU17" s="8" t="s">
        <v>40</v>
      </c>
      <c r="AV17" s="23">
        <v>0</v>
      </c>
      <c r="AW17" s="23">
        <v>0.67</v>
      </c>
      <c r="AX17" s="24">
        <f aca="true" t="shared" si="14" ref="AX17:BD17">$AW$17*AX38*$B$44</f>
        <v>3090.576</v>
      </c>
      <c r="AY17" s="24">
        <f t="shared" si="14"/>
        <v>6079.848000000001</v>
      </c>
      <c r="AZ17" s="24">
        <f t="shared" si="14"/>
        <v>2661.2400000000002</v>
      </c>
      <c r="BA17" s="24">
        <f t="shared" si="14"/>
        <v>4831.236</v>
      </c>
      <c r="BB17" s="24">
        <f t="shared" si="14"/>
        <v>5810.508000000001</v>
      </c>
      <c r="BC17" s="24">
        <f t="shared" si="14"/>
        <v>2740.032</v>
      </c>
      <c r="BD17" s="24">
        <f t="shared" si="14"/>
        <v>2789.076</v>
      </c>
    </row>
    <row r="18" spans="1:56" ht="12.75">
      <c r="A18" s="42" t="s">
        <v>14</v>
      </c>
      <c r="B18" s="42"/>
      <c r="C18" s="42"/>
      <c r="D18" s="42"/>
      <c r="E18" s="42"/>
      <c r="F18" s="42"/>
      <c r="G18" s="8" t="s">
        <v>37</v>
      </c>
      <c r="H18" s="11">
        <v>0</v>
      </c>
      <c r="I18" s="23">
        <v>0.38</v>
      </c>
      <c r="J18" s="24">
        <f aca="true" t="shared" si="15" ref="J18:T18">$I$18*J38*$B$44</f>
        <v>2346.12</v>
      </c>
      <c r="K18" s="24">
        <f t="shared" si="15"/>
        <v>1552.2240000000002</v>
      </c>
      <c r="L18" s="24">
        <f t="shared" si="15"/>
        <v>1803.48</v>
      </c>
      <c r="M18" s="24">
        <f t="shared" si="15"/>
        <v>1526.688</v>
      </c>
      <c r="N18" s="24">
        <f t="shared" si="15"/>
        <v>1532.616</v>
      </c>
      <c r="O18" s="24">
        <f t="shared" si="15"/>
        <v>2582.784</v>
      </c>
      <c r="P18" s="24">
        <f t="shared" si="15"/>
        <v>2549.952</v>
      </c>
      <c r="Q18" s="24">
        <f t="shared" si="15"/>
        <v>2589.624</v>
      </c>
      <c r="R18" s="24">
        <f t="shared" si="15"/>
        <v>2324.232</v>
      </c>
      <c r="S18" s="24">
        <f t="shared" si="15"/>
        <v>2290.488</v>
      </c>
      <c r="T18" s="24">
        <f t="shared" si="15"/>
        <v>1589.6160000000002</v>
      </c>
      <c r="U18" s="24">
        <f>$I$18*U38*$B$44</f>
        <v>1840.4160000000002</v>
      </c>
      <c r="V18" s="8" t="s">
        <v>37</v>
      </c>
      <c r="W18" s="23">
        <v>0</v>
      </c>
      <c r="X18" s="23">
        <v>0.38</v>
      </c>
      <c r="Y18" s="24">
        <f>$X$18*Y38*$B$44</f>
        <v>1632.9360000000001</v>
      </c>
      <c r="Z18" s="24">
        <f>$X$18*Z38*$B$44</f>
        <v>1938.9119999999998</v>
      </c>
      <c r="AA18" s="8" t="s">
        <v>37</v>
      </c>
      <c r="AB18" s="23">
        <v>18.658455011956956</v>
      </c>
      <c r="AC18" s="23">
        <v>0.38</v>
      </c>
      <c r="AD18" s="24">
        <f>$AC$18*AD38*$B$44</f>
        <v>2813.064</v>
      </c>
      <c r="AE18" s="24">
        <f>$AC$18*AE38*$B$44</f>
        <v>1595.5439999999999</v>
      </c>
      <c r="AF18" s="8" t="s">
        <v>37</v>
      </c>
      <c r="AG18" s="23">
        <v>0</v>
      </c>
      <c r="AH18" s="23">
        <v>0.38</v>
      </c>
      <c r="AI18" s="24">
        <f aca="true" t="shared" si="16" ref="AI18:AT18">$AH$18*AI38*$B$44</f>
        <v>2168.2799999999997</v>
      </c>
      <c r="AJ18" s="24">
        <f t="shared" si="16"/>
        <v>2321.496</v>
      </c>
      <c r="AK18" s="24">
        <f t="shared" si="16"/>
        <v>2281.8239999999996</v>
      </c>
      <c r="AL18" s="24">
        <f t="shared" si="16"/>
        <v>2343.384</v>
      </c>
      <c r="AM18" s="24">
        <f t="shared" si="16"/>
        <v>2323.32</v>
      </c>
      <c r="AN18" s="24">
        <f t="shared" si="16"/>
        <v>2309.1839999999997</v>
      </c>
      <c r="AO18" s="24">
        <f t="shared" si="16"/>
        <v>2342.472</v>
      </c>
      <c r="AP18" s="24">
        <f t="shared" si="16"/>
        <v>1568.6399999999999</v>
      </c>
      <c r="AQ18" s="24">
        <f t="shared" si="16"/>
        <v>2364.8160000000003</v>
      </c>
      <c r="AR18" s="24">
        <f t="shared" si="16"/>
        <v>2337.456</v>
      </c>
      <c r="AS18" s="24">
        <f t="shared" si="16"/>
        <v>2324.688</v>
      </c>
      <c r="AT18" s="24">
        <f t="shared" si="16"/>
        <v>2363.448</v>
      </c>
      <c r="AU18" s="8" t="s">
        <v>37</v>
      </c>
      <c r="AV18" s="23">
        <v>0</v>
      </c>
      <c r="AW18" s="23">
        <v>0.38</v>
      </c>
      <c r="AX18" s="24">
        <f aca="true" t="shared" si="17" ref="AX18:BD18">$AW$18*AX38*$B$44</f>
        <v>1752.864</v>
      </c>
      <c r="AY18" s="24">
        <f t="shared" si="17"/>
        <v>3448.272</v>
      </c>
      <c r="AZ18" s="24">
        <f t="shared" si="17"/>
        <v>1509.3600000000001</v>
      </c>
      <c r="BA18" s="24">
        <f t="shared" si="17"/>
        <v>2740.104</v>
      </c>
      <c r="BB18" s="24">
        <f t="shared" si="17"/>
        <v>3295.5120000000006</v>
      </c>
      <c r="BC18" s="24">
        <f t="shared" si="17"/>
        <v>1554.0480000000002</v>
      </c>
      <c r="BD18" s="24">
        <f t="shared" si="17"/>
        <v>1581.864</v>
      </c>
    </row>
    <row r="19" spans="1:56" ht="12.75">
      <c r="A19" s="42" t="s">
        <v>87</v>
      </c>
      <c r="B19" s="42"/>
      <c r="C19" s="42"/>
      <c r="D19" s="42"/>
      <c r="E19" s="42"/>
      <c r="F19" s="42"/>
      <c r="G19" s="8" t="s">
        <v>40</v>
      </c>
      <c r="H19" s="11">
        <v>0</v>
      </c>
      <c r="I19" s="23">
        <v>0.09</v>
      </c>
      <c r="J19" s="24">
        <f aca="true" t="shared" si="18" ref="J19:T19">$I$19*J38*$B$44</f>
        <v>555.66</v>
      </c>
      <c r="K19" s="24">
        <f t="shared" si="18"/>
        <v>367.63199999999995</v>
      </c>
      <c r="L19" s="24">
        <f t="shared" si="18"/>
        <v>427.14</v>
      </c>
      <c r="M19" s="24">
        <f t="shared" si="18"/>
        <v>361.584</v>
      </c>
      <c r="N19" s="24">
        <f t="shared" si="18"/>
        <v>362.98800000000006</v>
      </c>
      <c r="O19" s="24">
        <f t="shared" si="18"/>
        <v>611.712</v>
      </c>
      <c r="P19" s="24">
        <f t="shared" si="18"/>
        <v>603.936</v>
      </c>
      <c r="Q19" s="24">
        <f t="shared" si="18"/>
        <v>613.332</v>
      </c>
      <c r="R19" s="24">
        <f t="shared" si="18"/>
        <v>550.476</v>
      </c>
      <c r="S19" s="24">
        <f t="shared" si="18"/>
        <v>542.484</v>
      </c>
      <c r="T19" s="24">
        <f t="shared" si="18"/>
        <v>376.48800000000006</v>
      </c>
      <c r="U19" s="24">
        <f>$I$19*U38*$B$44</f>
        <v>435.888</v>
      </c>
      <c r="V19" s="8" t="s">
        <v>40</v>
      </c>
      <c r="W19" s="23">
        <v>0</v>
      </c>
      <c r="X19" s="23">
        <v>0.09</v>
      </c>
      <c r="Y19" s="24">
        <f>$X$19*Y38*$B$44</f>
        <v>386.748</v>
      </c>
      <c r="Z19" s="24">
        <f>$X$19*Z38*$B$44</f>
        <v>459.216</v>
      </c>
      <c r="AA19" s="8" t="s">
        <v>40</v>
      </c>
      <c r="AB19" s="23">
        <v>0.3236565364687126</v>
      </c>
      <c r="AC19" s="23">
        <v>0.09</v>
      </c>
      <c r="AD19" s="24">
        <f>$AC$19*AD38*$B$44</f>
        <v>666.252</v>
      </c>
      <c r="AE19" s="24">
        <f>$AC$19*AE38*$B$44</f>
        <v>377.89199999999994</v>
      </c>
      <c r="AF19" s="8" t="s">
        <v>40</v>
      </c>
      <c r="AG19" s="23">
        <v>0</v>
      </c>
      <c r="AH19" s="23">
        <v>0.09</v>
      </c>
      <c r="AI19" s="24">
        <f aca="true" t="shared" si="19" ref="AI19:AT19">$AH$19*AI38*$B$44</f>
        <v>513.54</v>
      </c>
      <c r="AJ19" s="24">
        <f t="shared" si="19"/>
        <v>549.828</v>
      </c>
      <c r="AK19" s="24">
        <f t="shared" si="19"/>
        <v>540.4319999999999</v>
      </c>
      <c r="AL19" s="24">
        <f t="shared" si="19"/>
        <v>555.012</v>
      </c>
      <c r="AM19" s="24">
        <f t="shared" si="19"/>
        <v>550.26</v>
      </c>
      <c r="AN19" s="24">
        <f t="shared" si="19"/>
        <v>546.9119999999999</v>
      </c>
      <c r="AO19" s="24">
        <f t="shared" si="19"/>
        <v>554.796</v>
      </c>
      <c r="AP19" s="24">
        <f t="shared" si="19"/>
        <v>371.52</v>
      </c>
      <c r="AQ19" s="24">
        <f t="shared" si="19"/>
        <v>560.088</v>
      </c>
      <c r="AR19" s="24">
        <f t="shared" si="19"/>
        <v>553.608</v>
      </c>
      <c r="AS19" s="24">
        <f t="shared" si="19"/>
        <v>550.584</v>
      </c>
      <c r="AT19" s="24">
        <f t="shared" si="19"/>
        <v>559.7639999999999</v>
      </c>
      <c r="AU19" s="8" t="s">
        <v>40</v>
      </c>
      <c r="AV19" s="23">
        <v>0</v>
      </c>
      <c r="AW19" s="23">
        <v>0.09</v>
      </c>
      <c r="AX19" s="24">
        <f aca="true" t="shared" si="20" ref="AX19:BD19">$AW$19*AX38*$B$44</f>
        <v>415.15199999999993</v>
      </c>
      <c r="AY19" s="24">
        <f t="shared" si="20"/>
        <v>816.6960000000001</v>
      </c>
      <c r="AZ19" s="24">
        <f t="shared" si="20"/>
        <v>357.48</v>
      </c>
      <c r="BA19" s="24">
        <f t="shared" si="20"/>
        <v>648.972</v>
      </c>
      <c r="BB19" s="24">
        <f t="shared" si="20"/>
        <v>780.5160000000001</v>
      </c>
      <c r="BC19" s="24">
        <f t="shared" si="20"/>
        <v>368.064</v>
      </c>
      <c r="BD19" s="24">
        <f t="shared" si="20"/>
        <v>374.65199999999993</v>
      </c>
    </row>
    <row r="20" spans="1:56" ht="43.5" customHeight="1">
      <c r="A20" s="59" t="s">
        <v>88</v>
      </c>
      <c r="B20" s="60"/>
      <c r="C20" s="60"/>
      <c r="D20" s="60"/>
      <c r="E20" s="60"/>
      <c r="F20" s="61"/>
      <c r="G20" s="12" t="s">
        <v>15</v>
      </c>
      <c r="H20" s="11">
        <v>0</v>
      </c>
      <c r="I20" s="23">
        <v>0.26</v>
      </c>
      <c r="J20" s="24">
        <f aca="true" t="shared" si="21" ref="J20:T20">$I$20*J38*$B$44</f>
        <v>1605.2400000000002</v>
      </c>
      <c r="K20" s="24">
        <f t="shared" si="21"/>
        <v>1062.0479999999998</v>
      </c>
      <c r="L20" s="24">
        <f t="shared" si="21"/>
        <v>1233.96</v>
      </c>
      <c r="M20" s="24">
        <f t="shared" si="21"/>
        <v>1044.576</v>
      </c>
      <c r="N20" s="24">
        <f t="shared" si="21"/>
        <v>1048.632</v>
      </c>
      <c r="O20" s="24">
        <f t="shared" si="21"/>
        <v>1767.1680000000001</v>
      </c>
      <c r="P20" s="24">
        <f t="shared" si="21"/>
        <v>1744.7040000000002</v>
      </c>
      <c r="Q20" s="24">
        <f t="shared" si="21"/>
        <v>1771.848</v>
      </c>
      <c r="R20" s="24">
        <f t="shared" si="21"/>
        <v>1590.264</v>
      </c>
      <c r="S20" s="24">
        <f t="shared" si="21"/>
        <v>1567.1760000000002</v>
      </c>
      <c r="T20" s="24">
        <f t="shared" si="21"/>
        <v>1087.632</v>
      </c>
      <c r="U20" s="24">
        <f>$I$20*U38*$B$44</f>
        <v>1259.232</v>
      </c>
      <c r="V20" s="12" t="s">
        <v>15</v>
      </c>
      <c r="W20" s="23">
        <v>0</v>
      </c>
      <c r="X20" s="23">
        <v>0.26</v>
      </c>
      <c r="Y20" s="24">
        <f>$X$20*Y38*$B$44</f>
        <v>1117.2720000000002</v>
      </c>
      <c r="Z20" s="24">
        <f>$X$20*Z38*$B$44</f>
        <v>1326.624</v>
      </c>
      <c r="AA20" s="12" t="s">
        <v>15</v>
      </c>
      <c r="AB20" s="23">
        <v>9.582299372259865</v>
      </c>
      <c r="AC20" s="23">
        <v>0.26</v>
      </c>
      <c r="AD20" s="24">
        <f>$AC$20*AD38*$B$44</f>
        <v>1924.728</v>
      </c>
      <c r="AE20" s="24">
        <f>$AC$20*AE38*$B$44</f>
        <v>1091.688</v>
      </c>
      <c r="AF20" s="12" t="s">
        <v>15</v>
      </c>
      <c r="AG20" s="23">
        <v>0</v>
      </c>
      <c r="AH20" s="23">
        <v>0.26</v>
      </c>
      <c r="AI20" s="24">
        <f aca="true" t="shared" si="22" ref="AI20:AT20">$AH$20*AI38*$B$44</f>
        <v>1483.5600000000002</v>
      </c>
      <c r="AJ20" s="24">
        <f t="shared" si="22"/>
        <v>1588.3920000000003</v>
      </c>
      <c r="AK20" s="24">
        <f t="shared" si="22"/>
        <v>1561.2479999999998</v>
      </c>
      <c r="AL20" s="24">
        <f t="shared" si="22"/>
        <v>1603.368</v>
      </c>
      <c r="AM20" s="24">
        <f t="shared" si="22"/>
        <v>1589.6399999999999</v>
      </c>
      <c r="AN20" s="24">
        <f t="shared" si="22"/>
        <v>1579.9679999999998</v>
      </c>
      <c r="AO20" s="24">
        <f t="shared" si="22"/>
        <v>1602.7440000000001</v>
      </c>
      <c r="AP20" s="24">
        <f t="shared" si="22"/>
        <v>1073.28</v>
      </c>
      <c r="AQ20" s="24">
        <f t="shared" si="22"/>
        <v>1618.0320000000002</v>
      </c>
      <c r="AR20" s="24">
        <f t="shared" si="22"/>
        <v>1599.3120000000001</v>
      </c>
      <c r="AS20" s="24">
        <f t="shared" si="22"/>
        <v>1590.576</v>
      </c>
      <c r="AT20" s="24">
        <f t="shared" si="22"/>
        <v>1617.0959999999998</v>
      </c>
      <c r="AU20" s="12" t="s">
        <v>15</v>
      </c>
      <c r="AV20" s="23">
        <v>0</v>
      </c>
      <c r="AW20" s="23">
        <v>0.26</v>
      </c>
      <c r="AX20" s="24">
        <f aca="true" t="shared" si="23" ref="AX20:BD20">$AW$20*AX38*$B$44</f>
        <v>1199.328</v>
      </c>
      <c r="AY20" s="24">
        <f t="shared" si="23"/>
        <v>2359.344</v>
      </c>
      <c r="AZ20" s="24">
        <f t="shared" si="23"/>
        <v>1032.72</v>
      </c>
      <c r="BA20" s="24">
        <f t="shared" si="23"/>
        <v>1874.808</v>
      </c>
      <c r="BB20" s="24">
        <f t="shared" si="23"/>
        <v>2254.824</v>
      </c>
      <c r="BC20" s="24">
        <f t="shared" si="23"/>
        <v>1063.296</v>
      </c>
      <c r="BD20" s="24">
        <f t="shared" si="23"/>
        <v>1082.328</v>
      </c>
    </row>
    <row r="21" spans="1:56" ht="12.75">
      <c r="A21" s="44" t="s">
        <v>89</v>
      </c>
      <c r="B21" s="42"/>
      <c r="C21" s="42"/>
      <c r="D21" s="42"/>
      <c r="E21" s="42"/>
      <c r="F21" s="42"/>
      <c r="G21" s="8" t="s">
        <v>41</v>
      </c>
      <c r="H21" s="11">
        <v>0</v>
      </c>
      <c r="I21" s="23">
        <v>0.85</v>
      </c>
      <c r="J21" s="24">
        <f aca="true" t="shared" si="24" ref="J21:T21">$I$21*J38*$B$44</f>
        <v>5247.9</v>
      </c>
      <c r="K21" s="24">
        <f t="shared" si="24"/>
        <v>3472.08</v>
      </c>
      <c r="L21" s="24">
        <f t="shared" si="24"/>
        <v>4034.1000000000004</v>
      </c>
      <c r="M21" s="24">
        <f t="shared" si="24"/>
        <v>3414.96</v>
      </c>
      <c r="N21" s="24">
        <f t="shared" si="24"/>
        <v>3428.2200000000003</v>
      </c>
      <c r="O21" s="24">
        <f t="shared" si="24"/>
        <v>5777.279999999999</v>
      </c>
      <c r="P21" s="24">
        <f t="shared" si="24"/>
        <v>5703.84</v>
      </c>
      <c r="Q21" s="24">
        <f t="shared" si="24"/>
        <v>5792.58</v>
      </c>
      <c r="R21" s="24">
        <f t="shared" si="24"/>
        <v>5198.9400000000005</v>
      </c>
      <c r="S21" s="24">
        <f t="shared" si="24"/>
        <v>5123.46</v>
      </c>
      <c r="T21" s="24">
        <f t="shared" si="24"/>
        <v>3555.7200000000003</v>
      </c>
      <c r="U21" s="24">
        <f>$I$21*U38*$B$44</f>
        <v>4116.72</v>
      </c>
      <c r="V21" s="8" t="s">
        <v>41</v>
      </c>
      <c r="W21" s="23">
        <v>0</v>
      </c>
      <c r="X21" s="23">
        <v>0.85</v>
      </c>
      <c r="Y21" s="24">
        <f>$X$21*Y38*$B$44</f>
        <v>3652.62</v>
      </c>
      <c r="Z21" s="24">
        <f>$X$21*Z38*$B$44</f>
        <v>4337.039999999999</v>
      </c>
      <c r="AA21" s="8" t="s">
        <v>41</v>
      </c>
      <c r="AB21" s="23">
        <v>37.78846153846154</v>
      </c>
      <c r="AC21" s="23">
        <v>0.85</v>
      </c>
      <c r="AD21" s="24">
        <f>$AC$21*AD38*$B$44</f>
        <v>6292.38</v>
      </c>
      <c r="AE21" s="24">
        <f>$AC$21*AE38*$B$44</f>
        <v>3568.9799999999996</v>
      </c>
      <c r="AF21" s="8" t="s">
        <v>41</v>
      </c>
      <c r="AG21" s="23">
        <v>0</v>
      </c>
      <c r="AH21" s="23">
        <v>0.85</v>
      </c>
      <c r="AI21" s="24">
        <f aca="true" t="shared" si="25" ref="AI21:AT21">$AH$21*AI38*$B$44</f>
        <v>4850.1</v>
      </c>
      <c r="AJ21" s="24">
        <f t="shared" si="25"/>
        <v>5192.82</v>
      </c>
      <c r="AK21" s="24">
        <f t="shared" si="25"/>
        <v>5104.08</v>
      </c>
      <c r="AL21" s="24">
        <f t="shared" si="25"/>
        <v>5241.779999999999</v>
      </c>
      <c r="AM21" s="24">
        <f t="shared" si="25"/>
        <v>5196.9</v>
      </c>
      <c r="AN21" s="24">
        <f t="shared" si="25"/>
        <v>5165.28</v>
      </c>
      <c r="AO21" s="24">
        <f t="shared" si="25"/>
        <v>5239.740000000001</v>
      </c>
      <c r="AP21" s="24">
        <f t="shared" si="25"/>
        <v>3508.7999999999997</v>
      </c>
      <c r="AQ21" s="24">
        <f t="shared" si="25"/>
        <v>5289.72</v>
      </c>
      <c r="AR21" s="24">
        <f t="shared" si="25"/>
        <v>5228.52</v>
      </c>
      <c r="AS21" s="24">
        <f t="shared" si="25"/>
        <v>5199.96</v>
      </c>
      <c r="AT21" s="24">
        <f t="shared" si="25"/>
        <v>5286.66</v>
      </c>
      <c r="AU21" s="8" t="s">
        <v>41</v>
      </c>
      <c r="AV21" s="23">
        <v>0</v>
      </c>
      <c r="AW21" s="23">
        <v>0.85</v>
      </c>
      <c r="AX21" s="24">
        <f aca="true" t="shared" si="26" ref="AX21:BD21">$AW$21*AX38*$B$44</f>
        <v>3920.879999999999</v>
      </c>
      <c r="AY21" s="24">
        <f t="shared" si="26"/>
        <v>7713.24</v>
      </c>
      <c r="AZ21" s="24">
        <f t="shared" si="26"/>
        <v>3376.2</v>
      </c>
      <c r="BA21" s="24">
        <f t="shared" si="26"/>
        <v>6129.18</v>
      </c>
      <c r="BB21" s="24">
        <f t="shared" si="26"/>
        <v>7371.540000000001</v>
      </c>
      <c r="BC21" s="24">
        <f t="shared" si="26"/>
        <v>3476.16</v>
      </c>
      <c r="BD21" s="24">
        <f t="shared" si="26"/>
        <v>3538.379999999999</v>
      </c>
    </row>
    <row r="22" spans="1:56" ht="12.75">
      <c r="A22" s="42" t="s">
        <v>27</v>
      </c>
      <c r="B22" s="42"/>
      <c r="C22" s="42"/>
      <c r="D22" s="42"/>
      <c r="E22" s="42"/>
      <c r="F22" s="42"/>
      <c r="G22" s="8" t="s">
        <v>40</v>
      </c>
      <c r="H22" s="11">
        <v>0</v>
      </c>
      <c r="I22" s="23">
        <v>2.18</v>
      </c>
      <c r="J22" s="24">
        <f aca="true" t="shared" si="27" ref="J22:T22">$I$22*J38*$B$44</f>
        <v>13459.320000000002</v>
      </c>
      <c r="K22" s="24">
        <f t="shared" si="27"/>
        <v>8904.864</v>
      </c>
      <c r="L22" s="24">
        <f t="shared" si="27"/>
        <v>10346.28</v>
      </c>
      <c r="M22" s="24">
        <f t="shared" si="27"/>
        <v>8758.368</v>
      </c>
      <c r="N22" s="24">
        <f t="shared" si="27"/>
        <v>8792.376</v>
      </c>
      <c r="O22" s="24">
        <f t="shared" si="27"/>
        <v>14817.024</v>
      </c>
      <c r="P22" s="24">
        <f t="shared" si="27"/>
        <v>14628.672000000002</v>
      </c>
      <c r="Q22" s="24">
        <f t="shared" si="27"/>
        <v>14856.264</v>
      </c>
      <c r="R22" s="24">
        <f t="shared" si="27"/>
        <v>13333.752</v>
      </c>
      <c r="S22" s="24">
        <f t="shared" si="27"/>
        <v>13140.168000000001</v>
      </c>
      <c r="T22" s="24">
        <f t="shared" si="27"/>
        <v>9119.376</v>
      </c>
      <c r="U22" s="24">
        <f>$I$22*U38*$B$44</f>
        <v>10558.176000000001</v>
      </c>
      <c r="V22" s="8" t="s">
        <v>40</v>
      </c>
      <c r="W22" s="23">
        <v>0</v>
      </c>
      <c r="X22" s="23">
        <v>2.18</v>
      </c>
      <c r="Y22" s="24">
        <f>$X$22*Y38*$B$44</f>
        <v>9367.896</v>
      </c>
      <c r="Z22" s="24">
        <f>$X$22*Z38*$B$44</f>
        <v>11123.232</v>
      </c>
      <c r="AA22" s="8" t="s">
        <v>40</v>
      </c>
      <c r="AB22" s="23">
        <v>37.78846153846154</v>
      </c>
      <c r="AC22" s="23">
        <v>2.18</v>
      </c>
      <c r="AD22" s="24">
        <f>$AC$22*AD38*$B$44</f>
        <v>16138.104000000001</v>
      </c>
      <c r="AE22" s="24">
        <f>$AC$22*AE38*$B$44</f>
        <v>9153.384</v>
      </c>
      <c r="AF22" s="8" t="s">
        <v>40</v>
      </c>
      <c r="AG22" s="23">
        <v>0</v>
      </c>
      <c r="AH22" s="23">
        <v>2.18</v>
      </c>
      <c r="AI22" s="24">
        <f aca="true" t="shared" si="28" ref="AI22:AT22">$AH$22*AI38*$B$44</f>
        <v>12439.080000000002</v>
      </c>
      <c r="AJ22" s="24">
        <f t="shared" si="28"/>
        <v>13318.056000000002</v>
      </c>
      <c r="AK22" s="24">
        <f t="shared" si="28"/>
        <v>13090.464</v>
      </c>
      <c r="AL22" s="24">
        <f t="shared" si="28"/>
        <v>13443.624000000002</v>
      </c>
      <c r="AM22" s="24">
        <f t="shared" si="28"/>
        <v>13328.52</v>
      </c>
      <c r="AN22" s="24">
        <f t="shared" si="28"/>
        <v>13247.423999999999</v>
      </c>
      <c r="AO22" s="24">
        <f t="shared" si="28"/>
        <v>13438.392000000003</v>
      </c>
      <c r="AP22" s="24">
        <f t="shared" si="28"/>
        <v>8999.04</v>
      </c>
      <c r="AQ22" s="24">
        <f t="shared" si="28"/>
        <v>13566.576000000003</v>
      </c>
      <c r="AR22" s="24">
        <f t="shared" si="28"/>
        <v>13409.616000000002</v>
      </c>
      <c r="AS22" s="24">
        <f t="shared" si="28"/>
        <v>13336.368</v>
      </c>
      <c r="AT22" s="24">
        <f t="shared" si="28"/>
        <v>13558.728</v>
      </c>
      <c r="AU22" s="8" t="s">
        <v>40</v>
      </c>
      <c r="AV22" s="23">
        <v>0</v>
      </c>
      <c r="AW22" s="23">
        <v>2.18</v>
      </c>
      <c r="AX22" s="24">
        <f aca="true" t="shared" si="29" ref="AX22:BD22">$AW$22*AX38*$B$44</f>
        <v>10055.903999999999</v>
      </c>
      <c r="AY22" s="24">
        <f t="shared" si="29"/>
        <v>19782.192000000003</v>
      </c>
      <c r="AZ22" s="24">
        <f t="shared" si="29"/>
        <v>8658.960000000001</v>
      </c>
      <c r="BA22" s="24">
        <f t="shared" si="29"/>
        <v>15719.544</v>
      </c>
      <c r="BB22" s="24">
        <f t="shared" si="29"/>
        <v>18905.832000000002</v>
      </c>
      <c r="BC22" s="24">
        <f t="shared" si="29"/>
        <v>8915.328000000001</v>
      </c>
      <c r="BD22" s="24">
        <f t="shared" si="29"/>
        <v>9074.903999999999</v>
      </c>
    </row>
    <row r="23" spans="1:56" ht="12.75">
      <c r="A23" s="42" t="s">
        <v>28</v>
      </c>
      <c r="B23" s="42"/>
      <c r="C23" s="42"/>
      <c r="D23" s="42"/>
      <c r="E23" s="42"/>
      <c r="F23" s="42"/>
      <c r="G23" s="8" t="s">
        <v>42</v>
      </c>
      <c r="H23" s="11">
        <v>0</v>
      </c>
      <c r="I23" s="23">
        <v>0</v>
      </c>
      <c r="J23" s="24">
        <f aca="true" t="shared" si="30" ref="J23:T23">$I$23*J38*$B$44</f>
        <v>0</v>
      </c>
      <c r="K23" s="24">
        <f t="shared" si="30"/>
        <v>0</v>
      </c>
      <c r="L23" s="24">
        <f t="shared" si="30"/>
        <v>0</v>
      </c>
      <c r="M23" s="24">
        <f t="shared" si="30"/>
        <v>0</v>
      </c>
      <c r="N23" s="24">
        <f t="shared" si="30"/>
        <v>0</v>
      </c>
      <c r="O23" s="24">
        <f t="shared" si="30"/>
        <v>0</v>
      </c>
      <c r="P23" s="24">
        <f t="shared" si="30"/>
        <v>0</v>
      </c>
      <c r="Q23" s="24">
        <f t="shared" si="30"/>
        <v>0</v>
      </c>
      <c r="R23" s="24">
        <f t="shared" si="30"/>
        <v>0</v>
      </c>
      <c r="S23" s="24">
        <f t="shared" si="30"/>
        <v>0</v>
      </c>
      <c r="T23" s="24">
        <f t="shared" si="30"/>
        <v>0</v>
      </c>
      <c r="U23" s="24">
        <f>$I$23*U38*$B$44</f>
        <v>0</v>
      </c>
      <c r="V23" s="8" t="s">
        <v>42</v>
      </c>
      <c r="W23" s="23">
        <v>0</v>
      </c>
      <c r="X23" s="23">
        <v>0</v>
      </c>
      <c r="Y23" s="24">
        <f>$X$23*Y38*$B$44</f>
        <v>0</v>
      </c>
      <c r="Z23" s="24">
        <f>$X$23*Z38*$B$44</f>
        <v>0</v>
      </c>
      <c r="AA23" s="8" t="s">
        <v>42</v>
      </c>
      <c r="AB23" s="23">
        <v>37.78846153846154</v>
      </c>
      <c r="AC23" s="23">
        <v>0</v>
      </c>
      <c r="AD23" s="24">
        <f>$AC$23*AD38*$B$44</f>
        <v>0</v>
      </c>
      <c r="AE23" s="24">
        <f>$AC$23*AE38*$B$44</f>
        <v>0</v>
      </c>
      <c r="AF23" s="8" t="s">
        <v>42</v>
      </c>
      <c r="AG23" s="23">
        <v>0</v>
      </c>
      <c r="AH23" s="23">
        <v>0</v>
      </c>
      <c r="AI23" s="24">
        <f aca="true" t="shared" si="31" ref="AI23:AT23">$AH$23*AI38*$B$44</f>
        <v>0</v>
      </c>
      <c r="AJ23" s="24">
        <f t="shared" si="31"/>
        <v>0</v>
      </c>
      <c r="AK23" s="24">
        <f t="shared" si="31"/>
        <v>0</v>
      </c>
      <c r="AL23" s="24">
        <f t="shared" si="31"/>
        <v>0</v>
      </c>
      <c r="AM23" s="24">
        <f t="shared" si="31"/>
        <v>0</v>
      </c>
      <c r="AN23" s="24">
        <f t="shared" si="31"/>
        <v>0</v>
      </c>
      <c r="AO23" s="24">
        <f t="shared" si="31"/>
        <v>0</v>
      </c>
      <c r="AP23" s="24">
        <f t="shared" si="31"/>
        <v>0</v>
      </c>
      <c r="AQ23" s="24">
        <f t="shared" si="31"/>
        <v>0</v>
      </c>
      <c r="AR23" s="24">
        <f t="shared" si="31"/>
        <v>0</v>
      </c>
      <c r="AS23" s="24">
        <f t="shared" si="31"/>
        <v>0</v>
      </c>
      <c r="AT23" s="24">
        <f t="shared" si="31"/>
        <v>0</v>
      </c>
      <c r="AU23" s="8" t="s">
        <v>42</v>
      </c>
      <c r="AV23" s="23">
        <v>0</v>
      </c>
      <c r="AW23" s="23">
        <v>0</v>
      </c>
      <c r="AX23" s="24">
        <f aca="true" t="shared" si="32" ref="AX23:BD23">$AW$23*AX38*$B$44</f>
        <v>0</v>
      </c>
      <c r="AY23" s="24">
        <f t="shared" si="32"/>
        <v>0</v>
      </c>
      <c r="AZ23" s="24">
        <f t="shared" si="32"/>
        <v>0</v>
      </c>
      <c r="BA23" s="24">
        <f t="shared" si="32"/>
        <v>0</v>
      </c>
      <c r="BB23" s="24">
        <f t="shared" si="32"/>
        <v>0</v>
      </c>
      <c r="BC23" s="24">
        <f t="shared" si="32"/>
        <v>0</v>
      </c>
      <c r="BD23" s="24">
        <f t="shared" si="32"/>
        <v>0</v>
      </c>
    </row>
    <row r="24" spans="1:56" ht="13.5" customHeight="1">
      <c r="A24" s="62" t="s">
        <v>16</v>
      </c>
      <c r="B24" s="62"/>
      <c r="C24" s="62"/>
      <c r="D24" s="62"/>
      <c r="E24" s="62"/>
      <c r="F24" s="62"/>
      <c r="G24" s="10"/>
      <c r="H24" s="11">
        <v>0</v>
      </c>
      <c r="I24" s="26">
        <f aca="true" t="shared" si="33" ref="H24:M24">SUM(I25:I28)</f>
        <v>6.09</v>
      </c>
      <c r="J24" s="20">
        <f t="shared" si="33"/>
        <v>37599.66</v>
      </c>
      <c r="K24" s="20">
        <f t="shared" si="33"/>
        <v>24876.431999999997</v>
      </c>
      <c r="L24" s="20">
        <f t="shared" si="33"/>
        <v>28903.14</v>
      </c>
      <c r="M24" s="20">
        <f t="shared" si="33"/>
        <v>24467.184</v>
      </c>
      <c r="N24" s="20">
        <f aca="true" t="shared" si="34" ref="N24:T24">SUM(N25:N28)</f>
        <v>24562.188</v>
      </c>
      <c r="O24" s="20">
        <f t="shared" si="34"/>
        <v>41392.512</v>
      </c>
      <c r="P24" s="20">
        <f t="shared" si="34"/>
        <v>40866.336</v>
      </c>
      <c r="Q24" s="20">
        <f t="shared" si="34"/>
        <v>41502.132</v>
      </c>
      <c r="R24" s="20">
        <f t="shared" si="34"/>
        <v>37248.876</v>
      </c>
      <c r="S24" s="20">
        <f t="shared" si="34"/>
        <v>36708.083999999995</v>
      </c>
      <c r="T24" s="20">
        <f t="shared" si="34"/>
        <v>25475.688</v>
      </c>
      <c r="U24" s="20">
        <f>SUM(U25:U28)</f>
        <v>29495.088</v>
      </c>
      <c r="V24" s="10"/>
      <c r="W24" s="23">
        <v>0</v>
      </c>
      <c r="X24" s="26">
        <f>SUM(X25:X28)</f>
        <v>5.720000000000001</v>
      </c>
      <c r="Y24" s="20">
        <f>SUM(Y25:Y28)</f>
        <v>24579.984000000004</v>
      </c>
      <c r="Z24" s="20">
        <f>SUM(Z25:Z28)</f>
        <v>29185.728</v>
      </c>
      <c r="AA24" s="10"/>
      <c r="AB24" s="19">
        <f>SUM(AB25:AB28)</f>
        <v>16.12270825029892</v>
      </c>
      <c r="AC24" s="26">
        <f>SUM(AC25:AC28)</f>
        <v>6.09</v>
      </c>
      <c r="AD24" s="20">
        <f>SUM(AD25:AD28)</f>
        <v>45083.051999999996</v>
      </c>
      <c r="AE24" s="20">
        <f>SUM(AE25:AE28)</f>
        <v>25570.692</v>
      </c>
      <c r="AF24" s="10"/>
      <c r="AG24" s="23">
        <v>0</v>
      </c>
      <c r="AH24" s="26">
        <f aca="true" t="shared" si="35" ref="AG24:AT24">SUM(AH25:AH28)</f>
        <v>6.09</v>
      </c>
      <c r="AI24" s="20">
        <f t="shared" si="35"/>
        <v>34749.54</v>
      </c>
      <c r="AJ24" s="20">
        <f t="shared" si="35"/>
        <v>37205.028</v>
      </c>
      <c r="AK24" s="20">
        <f t="shared" si="35"/>
        <v>36569.231999999996</v>
      </c>
      <c r="AL24" s="20">
        <f t="shared" si="35"/>
        <v>37555.812</v>
      </c>
      <c r="AM24" s="20">
        <f t="shared" si="35"/>
        <v>37234.259999999995</v>
      </c>
      <c r="AN24" s="20">
        <f t="shared" si="35"/>
        <v>37007.71199999999</v>
      </c>
      <c r="AO24" s="20">
        <f t="shared" si="35"/>
        <v>37541.196</v>
      </c>
      <c r="AP24" s="20">
        <f t="shared" si="35"/>
        <v>25139.520000000004</v>
      </c>
      <c r="AQ24" s="20">
        <f t="shared" si="35"/>
        <v>37899.288</v>
      </c>
      <c r="AR24" s="20">
        <f>SUM(AR25:AR28)</f>
        <v>37460.808000000005</v>
      </c>
      <c r="AS24" s="20">
        <f>SUM(AS25:AS28)</f>
        <v>37256.184</v>
      </c>
      <c r="AT24" s="20">
        <f t="shared" si="35"/>
        <v>37877.363999999994</v>
      </c>
      <c r="AU24" s="10"/>
      <c r="AV24" s="23">
        <v>0</v>
      </c>
      <c r="AW24" s="26">
        <f aca="true" t="shared" si="36" ref="AV24:BC24">SUM(AW25:AW28)</f>
        <v>5.720000000000001</v>
      </c>
      <c r="AX24" s="20">
        <f t="shared" si="36"/>
        <v>26385.215999999997</v>
      </c>
      <c r="AY24" s="20">
        <f t="shared" si="36"/>
        <v>51905.568</v>
      </c>
      <c r="AZ24" s="20">
        <f t="shared" si="36"/>
        <v>22719.84</v>
      </c>
      <c r="BA24" s="20">
        <f t="shared" si="36"/>
        <v>41245.776000000005</v>
      </c>
      <c r="BB24" s="20">
        <f t="shared" si="36"/>
        <v>49606.128000000004</v>
      </c>
      <c r="BC24" s="20">
        <f t="shared" si="36"/>
        <v>23392.512000000002</v>
      </c>
      <c r="BD24" s="20">
        <f>SUM(BD25:BD28)</f>
        <v>23811.216</v>
      </c>
    </row>
    <row r="25" spans="1:56" ht="12.75">
      <c r="A25" s="44" t="s">
        <v>90</v>
      </c>
      <c r="B25" s="42"/>
      <c r="C25" s="42"/>
      <c r="D25" s="42"/>
      <c r="E25" s="42"/>
      <c r="F25" s="42"/>
      <c r="G25" s="8" t="s">
        <v>17</v>
      </c>
      <c r="H25" s="11">
        <v>0</v>
      </c>
      <c r="I25" s="23">
        <v>0</v>
      </c>
      <c r="J25" s="24">
        <f aca="true" t="shared" si="37" ref="J25:T25">$I$25*J38*$B$44</f>
        <v>0</v>
      </c>
      <c r="K25" s="24">
        <f t="shared" si="37"/>
        <v>0</v>
      </c>
      <c r="L25" s="24">
        <f t="shared" si="37"/>
        <v>0</v>
      </c>
      <c r="M25" s="24">
        <f t="shared" si="37"/>
        <v>0</v>
      </c>
      <c r="N25" s="24">
        <f t="shared" si="37"/>
        <v>0</v>
      </c>
      <c r="O25" s="24">
        <f t="shared" si="37"/>
        <v>0</v>
      </c>
      <c r="P25" s="24">
        <f t="shared" si="37"/>
        <v>0</v>
      </c>
      <c r="Q25" s="24">
        <f t="shared" si="37"/>
        <v>0</v>
      </c>
      <c r="R25" s="24">
        <f t="shared" si="37"/>
        <v>0</v>
      </c>
      <c r="S25" s="24">
        <f t="shared" si="37"/>
        <v>0</v>
      </c>
      <c r="T25" s="24">
        <f t="shared" si="37"/>
        <v>0</v>
      </c>
      <c r="U25" s="24">
        <f>$I$25*U38*$B$44</f>
        <v>0</v>
      </c>
      <c r="V25" s="8" t="s">
        <v>17</v>
      </c>
      <c r="W25" s="23">
        <v>0</v>
      </c>
      <c r="X25" s="23">
        <v>0</v>
      </c>
      <c r="Y25" s="24">
        <f>$X$25*Y38*$B$44</f>
        <v>0</v>
      </c>
      <c r="Z25" s="24">
        <f>$X$25*Z38*$B$44</f>
        <v>0</v>
      </c>
      <c r="AA25" s="8" t="s">
        <v>17</v>
      </c>
      <c r="AB25" s="23">
        <v>0.2732662415304902</v>
      </c>
      <c r="AC25" s="23">
        <v>0</v>
      </c>
      <c r="AD25" s="24">
        <f>$AC$25*AD38*$B$44</f>
        <v>0</v>
      </c>
      <c r="AE25" s="24">
        <f>$AC$25*AE38*$B$44</f>
        <v>0</v>
      </c>
      <c r="AF25" s="8" t="s">
        <v>17</v>
      </c>
      <c r="AG25" s="23">
        <v>0</v>
      </c>
      <c r="AH25" s="23">
        <v>0</v>
      </c>
      <c r="AI25" s="24">
        <f aca="true" t="shared" si="38" ref="AI25:AT25">$AH$25*AI38*$B$44</f>
        <v>0</v>
      </c>
      <c r="AJ25" s="24">
        <f t="shared" si="38"/>
        <v>0</v>
      </c>
      <c r="AK25" s="24">
        <f t="shared" si="38"/>
        <v>0</v>
      </c>
      <c r="AL25" s="24">
        <f t="shared" si="38"/>
        <v>0</v>
      </c>
      <c r="AM25" s="24">
        <f t="shared" si="38"/>
        <v>0</v>
      </c>
      <c r="AN25" s="24">
        <f t="shared" si="38"/>
        <v>0</v>
      </c>
      <c r="AO25" s="24">
        <f t="shared" si="38"/>
        <v>0</v>
      </c>
      <c r="AP25" s="24">
        <f t="shared" si="38"/>
        <v>0</v>
      </c>
      <c r="AQ25" s="24">
        <f t="shared" si="38"/>
        <v>0</v>
      </c>
      <c r="AR25" s="24">
        <f t="shared" si="38"/>
        <v>0</v>
      </c>
      <c r="AS25" s="24">
        <f t="shared" si="38"/>
        <v>0</v>
      </c>
      <c r="AT25" s="24">
        <f t="shared" si="38"/>
        <v>0</v>
      </c>
      <c r="AU25" s="8" t="s">
        <v>17</v>
      </c>
      <c r="AV25" s="23">
        <v>0</v>
      </c>
      <c r="AW25" s="23">
        <v>0</v>
      </c>
      <c r="AX25" s="24">
        <f aca="true" t="shared" si="39" ref="AX25:BD25">$AW$25*AX38*$B$44</f>
        <v>0</v>
      </c>
      <c r="AY25" s="24">
        <f t="shared" si="39"/>
        <v>0</v>
      </c>
      <c r="AZ25" s="24">
        <f t="shared" si="39"/>
        <v>0</v>
      </c>
      <c r="BA25" s="24">
        <f t="shared" si="39"/>
        <v>0</v>
      </c>
      <c r="BB25" s="24">
        <f t="shared" si="39"/>
        <v>0</v>
      </c>
      <c r="BC25" s="24">
        <f t="shared" si="39"/>
        <v>0</v>
      </c>
      <c r="BD25" s="24">
        <f t="shared" si="39"/>
        <v>0</v>
      </c>
    </row>
    <row r="26" spans="1:56" ht="37.5" customHeight="1">
      <c r="A26" s="44" t="s">
        <v>91</v>
      </c>
      <c r="B26" s="44"/>
      <c r="C26" s="44"/>
      <c r="D26" s="44"/>
      <c r="E26" s="44"/>
      <c r="F26" s="44"/>
      <c r="G26" s="8" t="s">
        <v>17</v>
      </c>
      <c r="H26" s="11">
        <v>0</v>
      </c>
      <c r="I26" s="23">
        <v>0.64</v>
      </c>
      <c r="J26" s="24">
        <f aca="true" t="shared" si="40" ref="J26:T26">$I$26*J38*$B$44</f>
        <v>3951.3600000000006</v>
      </c>
      <c r="K26" s="24">
        <f t="shared" si="40"/>
        <v>2614.272</v>
      </c>
      <c r="L26" s="24">
        <f t="shared" si="40"/>
        <v>3037.44</v>
      </c>
      <c r="M26" s="24">
        <f t="shared" si="40"/>
        <v>2571.264</v>
      </c>
      <c r="N26" s="24">
        <f t="shared" si="40"/>
        <v>2581.248</v>
      </c>
      <c r="O26" s="24">
        <f t="shared" si="40"/>
        <v>4349.951999999999</v>
      </c>
      <c r="P26" s="24">
        <f t="shared" si="40"/>
        <v>4294.656000000001</v>
      </c>
      <c r="Q26" s="24">
        <f t="shared" si="40"/>
        <v>4361.472</v>
      </c>
      <c r="R26" s="24">
        <f t="shared" si="40"/>
        <v>3914.496</v>
      </c>
      <c r="S26" s="24">
        <f t="shared" si="40"/>
        <v>3857.6640000000007</v>
      </c>
      <c r="T26" s="24">
        <f t="shared" si="40"/>
        <v>2677.248</v>
      </c>
      <c r="U26" s="24">
        <f>$I$26*U38*$B$44</f>
        <v>3099.648</v>
      </c>
      <c r="V26" s="8" t="s">
        <v>17</v>
      </c>
      <c r="W26" s="23">
        <v>0</v>
      </c>
      <c r="X26" s="23">
        <v>0</v>
      </c>
      <c r="Y26" s="24">
        <f>$X$26*Y38*$B$44</f>
        <v>0</v>
      </c>
      <c r="Z26" s="24">
        <f>$X$26*Z38*$B$44</f>
        <v>0</v>
      </c>
      <c r="AA26" s="8" t="s">
        <v>17</v>
      </c>
      <c r="AB26" s="23">
        <v>1.0930649661219607</v>
      </c>
      <c r="AC26" s="23">
        <v>0.64</v>
      </c>
      <c r="AD26" s="24">
        <f>$AC$26*AD38*$B$44</f>
        <v>4737.7919999999995</v>
      </c>
      <c r="AE26" s="24">
        <f>$AC$26*AE38*$B$44</f>
        <v>2687.232</v>
      </c>
      <c r="AF26" s="8" t="s">
        <v>17</v>
      </c>
      <c r="AG26" s="23">
        <v>0</v>
      </c>
      <c r="AH26" s="23">
        <v>0.64</v>
      </c>
      <c r="AI26" s="24">
        <f aca="true" t="shared" si="41" ref="AI26:AT26">$AH$26*AI38*$B$44</f>
        <v>3651.84</v>
      </c>
      <c r="AJ26" s="24">
        <f t="shared" si="41"/>
        <v>3909.888</v>
      </c>
      <c r="AK26" s="24">
        <f t="shared" si="41"/>
        <v>3843.0719999999997</v>
      </c>
      <c r="AL26" s="24">
        <f t="shared" si="41"/>
        <v>3946.7520000000004</v>
      </c>
      <c r="AM26" s="24">
        <f t="shared" si="41"/>
        <v>3912.96</v>
      </c>
      <c r="AN26" s="24">
        <f t="shared" si="41"/>
        <v>3889.152</v>
      </c>
      <c r="AO26" s="24">
        <f t="shared" si="41"/>
        <v>3945.2160000000003</v>
      </c>
      <c r="AP26" s="24">
        <f t="shared" si="41"/>
        <v>2641.92</v>
      </c>
      <c r="AQ26" s="24">
        <f t="shared" si="41"/>
        <v>3982.848</v>
      </c>
      <c r="AR26" s="24">
        <f t="shared" si="41"/>
        <v>3936.768</v>
      </c>
      <c r="AS26" s="24">
        <f t="shared" si="41"/>
        <v>3915.264</v>
      </c>
      <c r="AT26" s="24">
        <f t="shared" si="41"/>
        <v>3980.544</v>
      </c>
      <c r="AU26" s="8" t="s">
        <v>17</v>
      </c>
      <c r="AV26" s="23">
        <v>0</v>
      </c>
      <c r="AW26" s="23">
        <v>0</v>
      </c>
      <c r="AX26" s="24">
        <f aca="true" t="shared" si="42" ref="AX26:BD26">$AW$26*AX38*$B$44</f>
        <v>0</v>
      </c>
      <c r="AY26" s="24">
        <f t="shared" si="42"/>
        <v>0</v>
      </c>
      <c r="AZ26" s="24">
        <f t="shared" si="42"/>
        <v>0</v>
      </c>
      <c r="BA26" s="24">
        <f t="shared" si="42"/>
        <v>0</v>
      </c>
      <c r="BB26" s="24">
        <f t="shared" si="42"/>
        <v>0</v>
      </c>
      <c r="BC26" s="24">
        <f t="shared" si="42"/>
        <v>0</v>
      </c>
      <c r="BD26" s="24">
        <f t="shared" si="42"/>
        <v>0</v>
      </c>
    </row>
    <row r="27" spans="1:56" ht="52.5" customHeight="1">
      <c r="A27" s="44" t="s">
        <v>92</v>
      </c>
      <c r="B27" s="44"/>
      <c r="C27" s="44"/>
      <c r="D27" s="44"/>
      <c r="E27" s="44"/>
      <c r="F27" s="44"/>
      <c r="G27" s="12" t="s">
        <v>18</v>
      </c>
      <c r="H27" s="11">
        <v>0</v>
      </c>
      <c r="I27" s="23">
        <v>0.03</v>
      </c>
      <c r="J27" s="24">
        <f aca="true" t="shared" si="43" ref="J27:T27">$I$27*J38*$B$44</f>
        <v>185.21999999999997</v>
      </c>
      <c r="K27" s="24">
        <f t="shared" si="43"/>
        <v>122.544</v>
      </c>
      <c r="L27" s="24">
        <f t="shared" si="43"/>
        <v>142.38</v>
      </c>
      <c r="M27" s="24">
        <f t="shared" si="43"/>
        <v>120.528</v>
      </c>
      <c r="N27" s="24">
        <f t="shared" si="43"/>
        <v>120.99600000000001</v>
      </c>
      <c r="O27" s="24">
        <f t="shared" si="43"/>
        <v>203.90399999999997</v>
      </c>
      <c r="P27" s="24">
        <f t="shared" si="43"/>
        <v>201.312</v>
      </c>
      <c r="Q27" s="24">
        <f t="shared" si="43"/>
        <v>204.444</v>
      </c>
      <c r="R27" s="24">
        <f t="shared" si="43"/>
        <v>183.492</v>
      </c>
      <c r="S27" s="24">
        <f t="shared" si="43"/>
        <v>180.82799999999997</v>
      </c>
      <c r="T27" s="24">
        <f t="shared" si="43"/>
        <v>125.49600000000001</v>
      </c>
      <c r="U27" s="24">
        <f>$I$27*U38*$B$44</f>
        <v>145.296</v>
      </c>
      <c r="V27" s="12" t="s">
        <v>18</v>
      </c>
      <c r="W27" s="23">
        <v>0</v>
      </c>
      <c r="X27" s="23">
        <v>0.03</v>
      </c>
      <c r="Y27" s="24">
        <f>$X$27*Y38*$B$44</f>
        <v>128.916</v>
      </c>
      <c r="Z27" s="24">
        <f>$X$27*Z38*$B$44</f>
        <v>153.07199999999997</v>
      </c>
      <c r="AA27" s="12" t="s">
        <v>18</v>
      </c>
      <c r="AB27" s="23">
        <v>1.639597449182941</v>
      </c>
      <c r="AC27" s="23">
        <v>0.03</v>
      </c>
      <c r="AD27" s="24">
        <f>$AC$27*AD38*$B$44</f>
        <v>222.08399999999997</v>
      </c>
      <c r="AE27" s="24">
        <f>$AC$27*AE38*$B$44</f>
        <v>125.96399999999997</v>
      </c>
      <c r="AF27" s="12" t="s">
        <v>18</v>
      </c>
      <c r="AG27" s="23">
        <v>0</v>
      </c>
      <c r="AH27" s="23">
        <v>0.03</v>
      </c>
      <c r="AI27" s="24">
        <f aca="true" t="shared" si="44" ref="AI27:AT27">$AH$27*AI38*$B$44</f>
        <v>171.17999999999998</v>
      </c>
      <c r="AJ27" s="24">
        <f t="shared" si="44"/>
        <v>183.276</v>
      </c>
      <c r="AK27" s="24">
        <f t="shared" si="44"/>
        <v>180.14399999999998</v>
      </c>
      <c r="AL27" s="24">
        <f t="shared" si="44"/>
        <v>185.00399999999996</v>
      </c>
      <c r="AM27" s="24">
        <f t="shared" si="44"/>
        <v>183.42000000000002</v>
      </c>
      <c r="AN27" s="24">
        <f t="shared" si="44"/>
        <v>182.30399999999997</v>
      </c>
      <c r="AO27" s="24">
        <f t="shared" si="44"/>
        <v>184.93200000000002</v>
      </c>
      <c r="AP27" s="24">
        <f t="shared" si="44"/>
        <v>123.84</v>
      </c>
      <c r="AQ27" s="24">
        <f t="shared" si="44"/>
        <v>186.696</v>
      </c>
      <c r="AR27" s="24">
        <f t="shared" si="44"/>
        <v>184.536</v>
      </c>
      <c r="AS27" s="24">
        <f t="shared" si="44"/>
        <v>183.52800000000002</v>
      </c>
      <c r="AT27" s="24">
        <f t="shared" si="44"/>
        <v>186.58799999999997</v>
      </c>
      <c r="AU27" s="12" t="s">
        <v>18</v>
      </c>
      <c r="AV27" s="23">
        <v>0</v>
      </c>
      <c r="AW27" s="23">
        <v>0.03</v>
      </c>
      <c r="AX27" s="24">
        <f aca="true" t="shared" si="45" ref="AX27:BD27">$AW$27*AX38*$B$44</f>
        <v>138.384</v>
      </c>
      <c r="AY27" s="24">
        <f t="shared" si="45"/>
        <v>272.23199999999997</v>
      </c>
      <c r="AZ27" s="24">
        <f t="shared" si="45"/>
        <v>119.16</v>
      </c>
      <c r="BA27" s="24">
        <f t="shared" si="45"/>
        <v>216.32399999999996</v>
      </c>
      <c r="BB27" s="24">
        <f t="shared" si="45"/>
        <v>260.172</v>
      </c>
      <c r="BC27" s="24">
        <f t="shared" si="45"/>
        <v>122.688</v>
      </c>
      <c r="BD27" s="24">
        <f t="shared" si="45"/>
        <v>124.88399999999999</v>
      </c>
    </row>
    <row r="28" spans="1:56" ht="78" customHeight="1">
      <c r="A28" s="44" t="s">
        <v>93</v>
      </c>
      <c r="B28" s="44"/>
      <c r="C28" s="44"/>
      <c r="D28" s="44"/>
      <c r="E28" s="44"/>
      <c r="F28" s="44"/>
      <c r="G28" s="8" t="s">
        <v>17</v>
      </c>
      <c r="H28" s="11">
        <v>0</v>
      </c>
      <c r="I28" s="23">
        <v>5.42</v>
      </c>
      <c r="J28" s="24">
        <f aca="true" t="shared" si="46" ref="J28:T28">$I$28*J38*$B$44</f>
        <v>33463.08</v>
      </c>
      <c r="K28" s="24">
        <f t="shared" si="46"/>
        <v>22139.615999999998</v>
      </c>
      <c r="L28" s="24">
        <f t="shared" si="46"/>
        <v>25723.32</v>
      </c>
      <c r="M28" s="24">
        <f t="shared" si="46"/>
        <v>21775.392</v>
      </c>
      <c r="N28" s="24">
        <f t="shared" si="46"/>
        <v>21859.944</v>
      </c>
      <c r="O28" s="24">
        <f t="shared" si="46"/>
        <v>36838.656</v>
      </c>
      <c r="P28" s="24">
        <f t="shared" si="46"/>
        <v>36370.368</v>
      </c>
      <c r="Q28" s="24">
        <f t="shared" si="46"/>
        <v>36936.216</v>
      </c>
      <c r="R28" s="24">
        <f t="shared" si="46"/>
        <v>33150.888</v>
      </c>
      <c r="S28" s="24">
        <f t="shared" si="46"/>
        <v>32669.591999999997</v>
      </c>
      <c r="T28" s="24">
        <f t="shared" si="46"/>
        <v>22672.944</v>
      </c>
      <c r="U28" s="24">
        <f>$I$28*U38*$B$44</f>
        <v>26250.144</v>
      </c>
      <c r="V28" s="8" t="s">
        <v>17</v>
      </c>
      <c r="W28" s="23">
        <v>0</v>
      </c>
      <c r="X28" s="23">
        <v>5.69</v>
      </c>
      <c r="Y28" s="24">
        <f>$X$28*Y38*$B$44</f>
        <v>24451.068000000003</v>
      </c>
      <c r="Z28" s="24">
        <f>$X$28*Z38*$B$44</f>
        <v>29032.656</v>
      </c>
      <c r="AA28" s="8" t="s">
        <v>17</v>
      </c>
      <c r="AB28" s="23">
        <v>13.116779593463528</v>
      </c>
      <c r="AC28" s="23">
        <v>5.42</v>
      </c>
      <c r="AD28" s="24">
        <f>$AC$28*AD38*$B$44</f>
        <v>40123.176</v>
      </c>
      <c r="AE28" s="24">
        <f>$AC$28*AE38*$B$44</f>
        <v>22757.496</v>
      </c>
      <c r="AF28" s="8" t="s">
        <v>17</v>
      </c>
      <c r="AG28" s="23">
        <v>0</v>
      </c>
      <c r="AH28" s="23">
        <v>5.42</v>
      </c>
      <c r="AI28" s="24">
        <f aca="true" t="shared" si="47" ref="AI28:AT28">$AH$28*AI38*$B$44</f>
        <v>30926.52</v>
      </c>
      <c r="AJ28" s="24">
        <f t="shared" si="47"/>
        <v>33111.864</v>
      </c>
      <c r="AK28" s="24">
        <f t="shared" si="47"/>
        <v>32546.015999999996</v>
      </c>
      <c r="AL28" s="24">
        <f t="shared" si="47"/>
        <v>33424.056</v>
      </c>
      <c r="AM28" s="24">
        <f t="shared" si="47"/>
        <v>33137.88</v>
      </c>
      <c r="AN28" s="24">
        <f t="shared" si="47"/>
        <v>32936.255999999994</v>
      </c>
      <c r="AO28" s="24">
        <f t="shared" si="47"/>
        <v>33411.048</v>
      </c>
      <c r="AP28" s="24">
        <f t="shared" si="47"/>
        <v>22373.760000000002</v>
      </c>
      <c r="AQ28" s="24">
        <f t="shared" si="47"/>
        <v>33729.744</v>
      </c>
      <c r="AR28" s="24">
        <f t="shared" si="47"/>
        <v>33339.504</v>
      </c>
      <c r="AS28" s="24">
        <f t="shared" si="47"/>
        <v>33157.392</v>
      </c>
      <c r="AT28" s="24">
        <f t="shared" si="47"/>
        <v>33710.231999999996</v>
      </c>
      <c r="AU28" s="8" t="s">
        <v>17</v>
      </c>
      <c r="AV28" s="23">
        <v>0</v>
      </c>
      <c r="AW28" s="23">
        <v>5.69</v>
      </c>
      <c r="AX28" s="24">
        <f aca="true" t="shared" si="48" ref="AX28:BD28">$AW$28*AX38*$B$44</f>
        <v>26246.832</v>
      </c>
      <c r="AY28" s="24">
        <f t="shared" si="48"/>
        <v>51633.336</v>
      </c>
      <c r="AZ28" s="24">
        <f t="shared" si="48"/>
        <v>22600.68</v>
      </c>
      <c r="BA28" s="24">
        <f t="shared" si="48"/>
        <v>41029.452000000005</v>
      </c>
      <c r="BB28" s="24">
        <f t="shared" si="48"/>
        <v>49345.956000000006</v>
      </c>
      <c r="BC28" s="24">
        <f t="shared" si="48"/>
        <v>23269.824000000004</v>
      </c>
      <c r="BD28" s="24">
        <f t="shared" si="48"/>
        <v>23686.332000000002</v>
      </c>
    </row>
    <row r="29" spans="1:56" ht="12.75">
      <c r="A29" s="43" t="s">
        <v>19</v>
      </c>
      <c r="B29" s="43"/>
      <c r="C29" s="43"/>
      <c r="D29" s="43"/>
      <c r="E29" s="43"/>
      <c r="F29" s="43"/>
      <c r="G29" s="10"/>
      <c r="H29" s="11">
        <v>0</v>
      </c>
      <c r="I29" s="26">
        <f>SUM(I30:I35)</f>
        <v>2.9299999999999997</v>
      </c>
      <c r="J29" s="20">
        <f>SUM(J30:J35)</f>
        <v>18089.82</v>
      </c>
      <c r="K29" s="20">
        <f>SUM(K30:K35)</f>
        <v>11968.464</v>
      </c>
      <c r="L29" s="20">
        <f>SUM(L30:L35)</f>
        <v>13905.779999999999</v>
      </c>
      <c r="M29" s="20">
        <f>SUM(M30:M35)</f>
        <v>11771.568</v>
      </c>
      <c r="N29" s="20">
        <f aca="true" t="shared" si="49" ref="N29:T29">SUM(N30:N35)</f>
        <v>11817.276000000002</v>
      </c>
      <c r="O29" s="20">
        <f t="shared" si="49"/>
        <v>19914.624</v>
      </c>
      <c r="P29" s="20">
        <f t="shared" si="49"/>
        <v>19661.472</v>
      </c>
      <c r="Q29" s="20">
        <f t="shared" si="49"/>
        <v>19967.364</v>
      </c>
      <c r="R29" s="20">
        <f t="shared" si="49"/>
        <v>17921.052</v>
      </c>
      <c r="S29" s="20">
        <f t="shared" si="49"/>
        <v>17660.868</v>
      </c>
      <c r="T29" s="20">
        <f t="shared" si="49"/>
        <v>12256.776000000002</v>
      </c>
      <c r="U29" s="20">
        <f>SUM(U30:U35)</f>
        <v>14190.576000000001</v>
      </c>
      <c r="V29" s="10"/>
      <c r="W29" s="23">
        <v>0</v>
      </c>
      <c r="X29" s="26">
        <f>SUM(X30:X35)</f>
        <v>2.9299999999999997</v>
      </c>
      <c r="Y29" s="26">
        <f>SUM(Y30:Y35)</f>
        <v>12590.796000000002</v>
      </c>
      <c r="Z29" s="26">
        <f>SUM(Z30:Z35)</f>
        <v>14950.032</v>
      </c>
      <c r="AA29" s="10"/>
      <c r="AB29" s="19">
        <f>SUM(AB30:AB32)</f>
        <v>11.657283778397767</v>
      </c>
      <c r="AC29" s="26">
        <f>SUM(AC30:AC35)</f>
        <v>2.9299999999999997</v>
      </c>
      <c r="AD29" s="20">
        <f>SUM(AD30:AD35)</f>
        <v>21690.203999999998</v>
      </c>
      <c r="AE29" s="20">
        <f>SUM(AE30:AE35)</f>
        <v>12302.483999999999</v>
      </c>
      <c r="AF29" s="10"/>
      <c r="AG29" s="23">
        <v>0</v>
      </c>
      <c r="AH29" s="26">
        <f>SUM(AH30:AH35)</f>
        <v>2.9299999999999997</v>
      </c>
      <c r="AI29" s="20">
        <f aca="true" t="shared" si="50" ref="AI29:AT29">SUM(AI30:AI35)</f>
        <v>16718.58</v>
      </c>
      <c r="AJ29" s="20">
        <f t="shared" si="50"/>
        <v>17899.956000000002</v>
      </c>
      <c r="AK29" s="20">
        <f t="shared" si="50"/>
        <v>17594.064</v>
      </c>
      <c r="AL29" s="20">
        <f t="shared" si="50"/>
        <v>18068.724</v>
      </c>
      <c r="AM29" s="20">
        <f t="shared" si="50"/>
        <v>17914.02</v>
      </c>
      <c r="AN29" s="20">
        <f t="shared" si="50"/>
        <v>17805.023999999998</v>
      </c>
      <c r="AO29" s="20">
        <f t="shared" si="50"/>
        <v>18061.692</v>
      </c>
      <c r="AP29" s="20">
        <f t="shared" si="50"/>
        <v>12095.039999999997</v>
      </c>
      <c r="AQ29" s="20">
        <f t="shared" si="50"/>
        <v>18233.976</v>
      </c>
      <c r="AR29" s="20">
        <f>SUM(AR30:AR35)</f>
        <v>18023.016000000003</v>
      </c>
      <c r="AS29" s="20">
        <f>SUM(AS30:AS35)</f>
        <v>17924.568</v>
      </c>
      <c r="AT29" s="20">
        <f t="shared" si="50"/>
        <v>18223.428</v>
      </c>
      <c r="AU29" s="10"/>
      <c r="AV29" s="23">
        <v>0</v>
      </c>
      <c r="AW29" s="26">
        <f>SUM(AW30:AW35)</f>
        <v>2.9299999999999997</v>
      </c>
      <c r="AX29" s="20">
        <f aca="true" t="shared" si="51" ref="AX29:BC29">SUM(AX30:AX35)</f>
        <v>13515.503999999999</v>
      </c>
      <c r="AY29" s="20">
        <f t="shared" si="51"/>
        <v>26587.992000000002</v>
      </c>
      <c r="AZ29" s="20">
        <f t="shared" si="51"/>
        <v>11637.96</v>
      </c>
      <c r="BA29" s="20">
        <f t="shared" si="51"/>
        <v>21127.644</v>
      </c>
      <c r="BB29" s="20">
        <f t="shared" si="51"/>
        <v>25410.131999999998</v>
      </c>
      <c r="BC29" s="20">
        <f t="shared" si="51"/>
        <v>11982.528</v>
      </c>
      <c r="BD29" s="20">
        <f>SUM(BD30:BD35)</f>
        <v>12197.003999999999</v>
      </c>
    </row>
    <row r="30" spans="1:56" ht="95.25" customHeight="1">
      <c r="A30" s="44" t="s">
        <v>94</v>
      </c>
      <c r="B30" s="44"/>
      <c r="C30" s="44"/>
      <c r="D30" s="44"/>
      <c r="E30" s="44"/>
      <c r="F30" s="44"/>
      <c r="G30" s="12" t="s">
        <v>20</v>
      </c>
      <c r="H30" s="11">
        <v>0</v>
      </c>
      <c r="I30" s="23">
        <v>1.49</v>
      </c>
      <c r="J30" s="27">
        <f aca="true" t="shared" si="52" ref="J30:T30">$I$30*J38*$B$44</f>
        <v>9199.26</v>
      </c>
      <c r="K30" s="27">
        <f t="shared" si="52"/>
        <v>6086.352</v>
      </c>
      <c r="L30" s="27">
        <f t="shared" si="52"/>
        <v>7071.539999999999</v>
      </c>
      <c r="M30" s="27">
        <f t="shared" si="52"/>
        <v>5986.224</v>
      </c>
      <c r="N30" s="27">
        <f t="shared" si="52"/>
        <v>6009.468000000001</v>
      </c>
      <c r="O30" s="27">
        <f t="shared" si="52"/>
        <v>10127.232</v>
      </c>
      <c r="P30" s="27">
        <f t="shared" si="52"/>
        <v>9998.496000000001</v>
      </c>
      <c r="Q30" s="27">
        <f t="shared" si="52"/>
        <v>10154.052</v>
      </c>
      <c r="R30" s="27">
        <f t="shared" si="52"/>
        <v>9113.436</v>
      </c>
      <c r="S30" s="27">
        <f t="shared" si="52"/>
        <v>8981.124</v>
      </c>
      <c r="T30" s="27">
        <f t="shared" si="52"/>
        <v>6232.968</v>
      </c>
      <c r="U30" s="27">
        <f>$I$30*U38*$B$44</f>
        <v>7216.368</v>
      </c>
      <c r="V30" s="12" t="s">
        <v>20</v>
      </c>
      <c r="W30" s="23">
        <v>0</v>
      </c>
      <c r="X30" s="23">
        <v>1.49</v>
      </c>
      <c r="Y30" s="27">
        <f>$X$30*Y38*$B$44</f>
        <v>6402.828000000001</v>
      </c>
      <c r="Z30" s="27">
        <f>$X$30*Z38*$B$44</f>
        <v>7602.576</v>
      </c>
      <c r="AA30" s="12" t="s">
        <v>20</v>
      </c>
      <c r="AB30" s="23">
        <v>9.253437624551614</v>
      </c>
      <c r="AC30" s="23">
        <v>1.49</v>
      </c>
      <c r="AD30" s="24">
        <f>$AC$30*AD38*$B$44</f>
        <v>11030.171999999999</v>
      </c>
      <c r="AE30" s="24">
        <f>$AC$30*AE38*$B$44</f>
        <v>6256.2119999999995</v>
      </c>
      <c r="AF30" s="12" t="s">
        <v>20</v>
      </c>
      <c r="AG30" s="23">
        <v>0</v>
      </c>
      <c r="AH30" s="23">
        <v>1.49</v>
      </c>
      <c r="AI30" s="24">
        <f aca="true" t="shared" si="53" ref="AI30:AT30">$AH$30*AI38*$B$44</f>
        <v>8501.94</v>
      </c>
      <c r="AJ30" s="24">
        <f t="shared" si="53"/>
        <v>9102.708</v>
      </c>
      <c r="AK30" s="24">
        <f t="shared" si="53"/>
        <v>8947.152</v>
      </c>
      <c r="AL30" s="24">
        <f t="shared" si="53"/>
        <v>9188.532</v>
      </c>
      <c r="AM30" s="24">
        <f t="shared" si="53"/>
        <v>9109.86</v>
      </c>
      <c r="AN30" s="24">
        <f t="shared" si="53"/>
        <v>9054.431999999999</v>
      </c>
      <c r="AO30" s="24">
        <f t="shared" si="53"/>
        <v>9184.956</v>
      </c>
      <c r="AP30" s="24">
        <f t="shared" si="53"/>
        <v>6150.719999999999</v>
      </c>
      <c r="AQ30" s="24">
        <f t="shared" si="53"/>
        <v>9272.568000000001</v>
      </c>
      <c r="AR30" s="24">
        <f t="shared" si="53"/>
        <v>9165.288</v>
      </c>
      <c r="AS30" s="24">
        <f t="shared" si="53"/>
        <v>9115.224</v>
      </c>
      <c r="AT30" s="24">
        <f t="shared" si="53"/>
        <v>9267.204</v>
      </c>
      <c r="AU30" s="12" t="s">
        <v>20</v>
      </c>
      <c r="AV30" s="23">
        <v>0</v>
      </c>
      <c r="AW30" s="23">
        <v>1.49</v>
      </c>
      <c r="AX30" s="27">
        <f aca="true" t="shared" si="54" ref="AX30:BD30">$AW$30*AX38*$B$44</f>
        <v>6873.072</v>
      </c>
      <c r="AY30" s="27">
        <f t="shared" si="54"/>
        <v>13520.856</v>
      </c>
      <c r="AZ30" s="27">
        <f t="shared" si="54"/>
        <v>5918.28</v>
      </c>
      <c r="BA30" s="27">
        <f t="shared" si="54"/>
        <v>10744.092</v>
      </c>
      <c r="BB30" s="27">
        <f t="shared" si="54"/>
        <v>12921.876</v>
      </c>
      <c r="BC30" s="27">
        <f t="shared" si="54"/>
        <v>6093.504000000001</v>
      </c>
      <c r="BD30" s="27">
        <f t="shared" si="54"/>
        <v>6202.572</v>
      </c>
    </row>
    <row r="31" spans="1:56" ht="54.75" customHeight="1">
      <c r="A31" s="42" t="s">
        <v>29</v>
      </c>
      <c r="B31" s="42"/>
      <c r="C31" s="42"/>
      <c r="D31" s="42"/>
      <c r="E31" s="42"/>
      <c r="F31" s="42"/>
      <c r="G31" s="12" t="s">
        <v>21</v>
      </c>
      <c r="H31" s="11">
        <v>0</v>
      </c>
      <c r="I31" s="23">
        <v>0.68</v>
      </c>
      <c r="J31" s="27">
        <f aca="true" t="shared" si="55" ref="J31:T31">$I$31*J38*$B$44</f>
        <v>4198.32</v>
      </c>
      <c r="K31" s="27">
        <f t="shared" si="55"/>
        <v>2777.664</v>
      </c>
      <c r="L31" s="27">
        <f t="shared" si="55"/>
        <v>3227.2799999999997</v>
      </c>
      <c r="M31" s="27">
        <f t="shared" si="55"/>
        <v>2731.9680000000003</v>
      </c>
      <c r="N31" s="27">
        <f t="shared" si="55"/>
        <v>2742.5760000000005</v>
      </c>
      <c r="O31" s="27">
        <f t="shared" si="55"/>
        <v>4621.824</v>
      </c>
      <c r="P31" s="27">
        <f t="shared" si="55"/>
        <v>4563.072000000001</v>
      </c>
      <c r="Q31" s="27">
        <f t="shared" si="55"/>
        <v>4634.064</v>
      </c>
      <c r="R31" s="27">
        <f t="shared" si="55"/>
        <v>4159.152</v>
      </c>
      <c r="S31" s="27">
        <f t="shared" si="55"/>
        <v>4098.768</v>
      </c>
      <c r="T31" s="27">
        <f t="shared" si="55"/>
        <v>2844.5760000000005</v>
      </c>
      <c r="U31" s="27">
        <f>$I$31*U38*$B$44</f>
        <v>3293.376</v>
      </c>
      <c r="V31" s="12" t="s">
        <v>21</v>
      </c>
      <c r="W31" s="23">
        <v>0</v>
      </c>
      <c r="X31" s="23">
        <v>0.68</v>
      </c>
      <c r="Y31" s="27">
        <f>$X$31*Y38*$B$44</f>
        <v>2922.0960000000005</v>
      </c>
      <c r="Z31" s="27">
        <f>$X$31*Z38*$B$44</f>
        <v>3469.6320000000005</v>
      </c>
      <c r="AA31" s="12" t="s">
        <v>21</v>
      </c>
      <c r="AB31" s="23">
        <v>1.754807692307692</v>
      </c>
      <c r="AC31" s="23">
        <v>0.68</v>
      </c>
      <c r="AD31" s="24">
        <f>$AC$31*AD38*$B$44</f>
        <v>5033.904</v>
      </c>
      <c r="AE31" s="24">
        <f>$AC$31*AE38*$B$44</f>
        <v>2855.1839999999997</v>
      </c>
      <c r="AF31" s="12" t="s">
        <v>21</v>
      </c>
      <c r="AG31" s="23">
        <v>0</v>
      </c>
      <c r="AH31" s="23">
        <v>0.68</v>
      </c>
      <c r="AI31" s="24">
        <f aca="true" t="shared" si="56" ref="AI31:AT31">$AH$31*AI38*$B$44</f>
        <v>3880.0800000000004</v>
      </c>
      <c r="AJ31" s="24">
        <f t="shared" si="56"/>
        <v>4154.256</v>
      </c>
      <c r="AK31" s="24">
        <f t="shared" si="56"/>
        <v>4083.264</v>
      </c>
      <c r="AL31" s="24">
        <f t="shared" si="56"/>
        <v>4193.424</v>
      </c>
      <c r="AM31" s="24">
        <f t="shared" si="56"/>
        <v>4157.52</v>
      </c>
      <c r="AN31" s="24">
        <f t="shared" si="56"/>
        <v>4132.224</v>
      </c>
      <c r="AO31" s="24">
        <f t="shared" si="56"/>
        <v>4191.792</v>
      </c>
      <c r="AP31" s="24">
        <f t="shared" si="56"/>
        <v>2807.04</v>
      </c>
      <c r="AQ31" s="24">
        <f t="shared" si="56"/>
        <v>4231.776</v>
      </c>
      <c r="AR31" s="24">
        <f t="shared" si="56"/>
        <v>4182.816000000001</v>
      </c>
      <c r="AS31" s="24">
        <f t="shared" si="56"/>
        <v>4159.968000000001</v>
      </c>
      <c r="AT31" s="24">
        <f t="shared" si="56"/>
        <v>4229.328</v>
      </c>
      <c r="AU31" s="12" t="s">
        <v>21</v>
      </c>
      <c r="AV31" s="23">
        <v>0</v>
      </c>
      <c r="AW31" s="23">
        <v>0.68</v>
      </c>
      <c r="AX31" s="27">
        <f aca="true" t="shared" si="57" ref="AX31:BD31">$AW$31*AX38*$B$44</f>
        <v>3136.7039999999997</v>
      </c>
      <c r="AY31" s="27">
        <f t="shared" si="57"/>
        <v>6170.5920000000015</v>
      </c>
      <c r="AZ31" s="27">
        <f t="shared" si="57"/>
        <v>2700.96</v>
      </c>
      <c r="BA31" s="27">
        <f t="shared" si="57"/>
        <v>4903.344</v>
      </c>
      <c r="BB31" s="27">
        <f t="shared" si="57"/>
        <v>5897.232000000001</v>
      </c>
      <c r="BC31" s="27">
        <f t="shared" si="57"/>
        <v>2780.9280000000003</v>
      </c>
      <c r="BD31" s="27">
        <f t="shared" si="57"/>
        <v>2830.7039999999997</v>
      </c>
    </row>
    <row r="32" spans="1:56" ht="12.75">
      <c r="A32" s="42" t="s">
        <v>30</v>
      </c>
      <c r="B32" s="42"/>
      <c r="C32" s="42"/>
      <c r="D32" s="42"/>
      <c r="E32" s="42"/>
      <c r="F32" s="42"/>
      <c r="G32" s="8" t="s">
        <v>43</v>
      </c>
      <c r="H32" s="11">
        <v>0</v>
      </c>
      <c r="I32" s="23">
        <v>0.47</v>
      </c>
      <c r="J32" s="27">
        <f aca="true" t="shared" si="58" ref="J32:T32">$I$32*J38*$B$44</f>
        <v>2901.7799999999997</v>
      </c>
      <c r="K32" s="27">
        <f t="shared" si="58"/>
        <v>1919.8559999999998</v>
      </c>
      <c r="L32" s="27">
        <f t="shared" si="58"/>
        <v>2230.62</v>
      </c>
      <c r="M32" s="27">
        <f t="shared" si="58"/>
        <v>1888.272</v>
      </c>
      <c r="N32" s="27">
        <f t="shared" si="58"/>
        <v>1895.6040000000003</v>
      </c>
      <c r="O32" s="27">
        <f t="shared" si="58"/>
        <v>3194.4959999999996</v>
      </c>
      <c r="P32" s="27">
        <f t="shared" si="58"/>
        <v>3153.888</v>
      </c>
      <c r="Q32" s="27">
        <f t="shared" si="58"/>
        <v>3202.955999999999</v>
      </c>
      <c r="R32" s="27">
        <f t="shared" si="58"/>
        <v>2874.7079999999996</v>
      </c>
      <c r="S32" s="27">
        <f t="shared" si="58"/>
        <v>2832.9719999999998</v>
      </c>
      <c r="T32" s="27">
        <f t="shared" si="58"/>
        <v>1966.1040000000003</v>
      </c>
      <c r="U32" s="27">
        <f>$I$32*U38*$B$44</f>
        <v>2276.304</v>
      </c>
      <c r="V32" s="8" t="s">
        <v>43</v>
      </c>
      <c r="W32" s="23">
        <v>0</v>
      </c>
      <c r="X32" s="23">
        <v>0.47</v>
      </c>
      <c r="Y32" s="27">
        <f>$X$32*Y38*$B$44</f>
        <v>2019.6839999999997</v>
      </c>
      <c r="Z32" s="27">
        <f>$X$32*Z38*$B$44</f>
        <v>2398.1279999999997</v>
      </c>
      <c r="AA32" s="8" t="s">
        <v>43</v>
      </c>
      <c r="AB32" s="23">
        <v>0.6490384615384615</v>
      </c>
      <c r="AC32" s="23">
        <v>0.47</v>
      </c>
      <c r="AD32" s="24">
        <f>$AC$32*AD38*$B$44</f>
        <v>3479.316</v>
      </c>
      <c r="AE32" s="24">
        <f>$AC$32*AE38*$B$44</f>
        <v>1973.4359999999997</v>
      </c>
      <c r="AF32" s="8" t="s">
        <v>43</v>
      </c>
      <c r="AG32" s="23">
        <v>0</v>
      </c>
      <c r="AH32" s="23">
        <v>0.47</v>
      </c>
      <c r="AI32" s="24">
        <f aca="true" t="shared" si="59" ref="AI32:AT32">$AH$32*AI38*$B$44</f>
        <v>2681.8199999999997</v>
      </c>
      <c r="AJ32" s="24">
        <f t="shared" si="59"/>
        <v>2871.3239999999996</v>
      </c>
      <c r="AK32" s="24">
        <f t="shared" si="59"/>
        <v>2822.256</v>
      </c>
      <c r="AL32" s="24">
        <f t="shared" si="59"/>
        <v>2898.3959999999997</v>
      </c>
      <c r="AM32" s="24">
        <f t="shared" si="59"/>
        <v>2873.58</v>
      </c>
      <c r="AN32" s="24">
        <f t="shared" si="59"/>
        <v>2856.0959999999995</v>
      </c>
      <c r="AO32" s="24">
        <f t="shared" si="59"/>
        <v>2897.268</v>
      </c>
      <c r="AP32" s="24">
        <f t="shared" si="59"/>
        <v>1940.1599999999999</v>
      </c>
      <c r="AQ32" s="24">
        <f t="shared" si="59"/>
        <v>2924.904</v>
      </c>
      <c r="AR32" s="24">
        <f t="shared" si="59"/>
        <v>2891.064</v>
      </c>
      <c r="AS32" s="24">
        <f t="shared" si="59"/>
        <v>2875.272</v>
      </c>
      <c r="AT32" s="24">
        <f t="shared" si="59"/>
        <v>2923.2119999999995</v>
      </c>
      <c r="AU32" s="8" t="s">
        <v>43</v>
      </c>
      <c r="AV32" s="23">
        <v>0</v>
      </c>
      <c r="AW32" s="23">
        <v>0.47</v>
      </c>
      <c r="AX32" s="27">
        <f aca="true" t="shared" si="60" ref="AX32:BD32">$AW$32*AX38*$B$44</f>
        <v>2168.0159999999996</v>
      </c>
      <c r="AY32" s="27">
        <f t="shared" si="60"/>
        <v>4264.968</v>
      </c>
      <c r="AZ32" s="27">
        <f t="shared" si="60"/>
        <v>1866.84</v>
      </c>
      <c r="BA32" s="27">
        <f t="shared" si="60"/>
        <v>3389.075999999999</v>
      </c>
      <c r="BB32" s="27">
        <f t="shared" si="60"/>
        <v>4076.028</v>
      </c>
      <c r="BC32" s="27">
        <f t="shared" si="60"/>
        <v>1922.1119999999999</v>
      </c>
      <c r="BD32" s="27">
        <f t="shared" si="60"/>
        <v>1956.5159999999996</v>
      </c>
    </row>
    <row r="33" spans="1:56" ht="12.75">
      <c r="A33" s="42" t="s">
        <v>44</v>
      </c>
      <c r="B33" s="42"/>
      <c r="C33" s="42"/>
      <c r="D33" s="42"/>
      <c r="E33" s="42"/>
      <c r="F33" s="42"/>
      <c r="G33" s="8" t="s">
        <v>17</v>
      </c>
      <c r="H33" s="11">
        <v>0</v>
      </c>
      <c r="I33" s="23">
        <v>0.29</v>
      </c>
      <c r="J33" s="27">
        <f>$I$33*J38*$B$44</f>
        <v>1790.4599999999998</v>
      </c>
      <c r="K33" s="27">
        <f>$I$33*K38*$B$44</f>
        <v>1184.5919999999996</v>
      </c>
      <c r="L33" s="27">
        <f>$I$33*L38*$B$44</f>
        <v>1376.34</v>
      </c>
      <c r="M33" s="27">
        <f>$I$33*M38*$B$44</f>
        <v>1165.104</v>
      </c>
      <c r="N33" s="27">
        <f>$I$33*N38*$B$44</f>
        <v>1169.628</v>
      </c>
      <c r="O33" s="27">
        <f aca="true" t="shared" si="61" ref="O33:T33">$I$33*O38*$B$44</f>
        <v>1971.0719999999997</v>
      </c>
      <c r="P33" s="27">
        <f t="shared" si="61"/>
        <v>1946.016</v>
      </c>
      <c r="Q33" s="27">
        <f t="shared" si="61"/>
        <v>1976.2919999999997</v>
      </c>
      <c r="R33" s="27">
        <f t="shared" si="61"/>
        <v>1773.7559999999999</v>
      </c>
      <c r="S33" s="27">
        <f t="shared" si="61"/>
        <v>1748.004</v>
      </c>
      <c r="T33" s="27">
        <f t="shared" si="61"/>
        <v>1213.128</v>
      </c>
      <c r="U33" s="27">
        <f>$I$33*U38*$B$44</f>
        <v>1404.528</v>
      </c>
      <c r="V33" s="8" t="s">
        <v>17</v>
      </c>
      <c r="W33" s="23">
        <v>0</v>
      </c>
      <c r="X33" s="23">
        <v>0.29</v>
      </c>
      <c r="Y33" s="27">
        <f>$X$33*Y38*$B$44</f>
        <v>1246.188</v>
      </c>
      <c r="Z33" s="27">
        <f>$X$33*Z38*$B$44</f>
        <v>1479.696</v>
      </c>
      <c r="AA33" s="8" t="s">
        <v>17</v>
      </c>
      <c r="AB33" s="23">
        <v>0.6490384615384615</v>
      </c>
      <c r="AC33" s="23">
        <v>0.29</v>
      </c>
      <c r="AD33" s="24">
        <f>$AC$33*AD38*$B$44</f>
        <v>2146.812</v>
      </c>
      <c r="AE33" s="24">
        <f>$AC$33*AE38*$B$44</f>
        <v>1217.6519999999998</v>
      </c>
      <c r="AF33" s="8" t="s">
        <v>17</v>
      </c>
      <c r="AG33" s="23">
        <v>0</v>
      </c>
      <c r="AH33" s="23">
        <v>0.29</v>
      </c>
      <c r="AI33" s="24">
        <f aca="true" t="shared" si="62" ref="AI33:AT33">$AH$33*AI38*$B$44</f>
        <v>1654.7399999999998</v>
      </c>
      <c r="AJ33" s="24">
        <f t="shared" si="62"/>
        <v>1771.6680000000001</v>
      </c>
      <c r="AK33" s="24">
        <f t="shared" si="62"/>
        <v>1741.3919999999998</v>
      </c>
      <c r="AL33" s="24">
        <f t="shared" si="62"/>
        <v>1788.3719999999998</v>
      </c>
      <c r="AM33" s="24">
        <f t="shared" si="62"/>
        <v>1773.06</v>
      </c>
      <c r="AN33" s="24">
        <f t="shared" si="62"/>
        <v>1762.272</v>
      </c>
      <c r="AO33" s="24">
        <f t="shared" si="62"/>
        <v>1787.6760000000002</v>
      </c>
      <c r="AP33" s="24">
        <f t="shared" si="62"/>
        <v>1197.12</v>
      </c>
      <c r="AQ33" s="24">
        <f t="shared" si="62"/>
        <v>1804.728</v>
      </c>
      <c r="AR33" s="24">
        <f t="shared" si="62"/>
        <v>1783.848</v>
      </c>
      <c r="AS33" s="24">
        <f t="shared" si="62"/>
        <v>1774.1039999999998</v>
      </c>
      <c r="AT33" s="24">
        <f t="shared" si="62"/>
        <v>1803.6839999999997</v>
      </c>
      <c r="AU33" s="8" t="s">
        <v>17</v>
      </c>
      <c r="AV33" s="23">
        <v>0</v>
      </c>
      <c r="AW33" s="23">
        <v>0.29</v>
      </c>
      <c r="AX33" s="27">
        <f aca="true" t="shared" si="63" ref="AX33:BD33">$AW$33*AX38*$B$44</f>
        <v>1337.7119999999998</v>
      </c>
      <c r="AY33" s="27">
        <f t="shared" si="63"/>
        <v>2631.576</v>
      </c>
      <c r="AZ33" s="27">
        <f t="shared" si="63"/>
        <v>1151.8799999999999</v>
      </c>
      <c r="BA33" s="27">
        <f t="shared" si="63"/>
        <v>2091.1319999999996</v>
      </c>
      <c r="BB33" s="27">
        <f t="shared" si="63"/>
        <v>2514.996</v>
      </c>
      <c r="BC33" s="27">
        <f t="shared" si="63"/>
        <v>1185.984</v>
      </c>
      <c r="BD33" s="27">
        <f t="shared" si="63"/>
        <v>1207.2119999999998</v>
      </c>
    </row>
    <row r="34" spans="1:56" ht="12.75">
      <c r="A34" s="42" t="s">
        <v>45</v>
      </c>
      <c r="B34" s="42"/>
      <c r="C34" s="42"/>
      <c r="D34" s="42"/>
      <c r="E34" s="42"/>
      <c r="F34" s="42"/>
      <c r="G34" s="8" t="s">
        <v>17</v>
      </c>
      <c r="H34" s="11">
        <v>0</v>
      </c>
      <c r="I34" s="23">
        <v>0</v>
      </c>
      <c r="J34" s="27">
        <f aca="true" t="shared" si="64" ref="J34:T34">$I$34*J38*$B$44</f>
        <v>0</v>
      </c>
      <c r="K34" s="27">
        <f t="shared" si="64"/>
        <v>0</v>
      </c>
      <c r="L34" s="27">
        <f t="shared" si="64"/>
        <v>0</v>
      </c>
      <c r="M34" s="27">
        <f t="shared" si="64"/>
        <v>0</v>
      </c>
      <c r="N34" s="27">
        <f t="shared" si="64"/>
        <v>0</v>
      </c>
      <c r="O34" s="27">
        <f t="shared" si="64"/>
        <v>0</v>
      </c>
      <c r="P34" s="27">
        <f t="shared" si="64"/>
        <v>0</v>
      </c>
      <c r="Q34" s="27">
        <f t="shared" si="64"/>
        <v>0</v>
      </c>
      <c r="R34" s="27">
        <f t="shared" si="64"/>
        <v>0</v>
      </c>
      <c r="S34" s="27">
        <f t="shared" si="64"/>
        <v>0</v>
      </c>
      <c r="T34" s="27">
        <f t="shared" si="64"/>
        <v>0</v>
      </c>
      <c r="U34" s="27">
        <f>$I$34*U38*$B$44</f>
        <v>0</v>
      </c>
      <c r="V34" s="8" t="s">
        <v>17</v>
      </c>
      <c r="W34" s="23">
        <v>0</v>
      </c>
      <c r="X34" s="23">
        <v>0</v>
      </c>
      <c r="Y34" s="27">
        <f>$X$34*Y38*$B$44</f>
        <v>0</v>
      </c>
      <c r="Z34" s="27">
        <f>$X$34*Z38*$B$44</f>
        <v>0</v>
      </c>
      <c r="AA34" s="8" t="s">
        <v>17</v>
      </c>
      <c r="AB34" s="23">
        <v>0.6490384615384615</v>
      </c>
      <c r="AC34" s="23">
        <v>0</v>
      </c>
      <c r="AD34" s="24">
        <f>$AC$34*AD38*$B$44</f>
        <v>0</v>
      </c>
      <c r="AE34" s="24">
        <f>$AC$34*AE38*$B$44</f>
        <v>0</v>
      </c>
      <c r="AF34" s="8" t="s">
        <v>17</v>
      </c>
      <c r="AG34" s="23">
        <v>0</v>
      </c>
      <c r="AH34" s="23">
        <v>0</v>
      </c>
      <c r="AI34" s="24">
        <f aca="true" t="shared" si="65" ref="AI34:AT34">$AH$34*AI38*$B$44</f>
        <v>0</v>
      </c>
      <c r="AJ34" s="24">
        <f t="shared" si="65"/>
        <v>0</v>
      </c>
      <c r="AK34" s="24">
        <f t="shared" si="65"/>
        <v>0</v>
      </c>
      <c r="AL34" s="24">
        <f t="shared" si="65"/>
        <v>0</v>
      </c>
      <c r="AM34" s="24">
        <f t="shared" si="65"/>
        <v>0</v>
      </c>
      <c r="AN34" s="24">
        <f t="shared" si="65"/>
        <v>0</v>
      </c>
      <c r="AO34" s="24">
        <f t="shared" si="65"/>
        <v>0</v>
      </c>
      <c r="AP34" s="24">
        <f t="shared" si="65"/>
        <v>0</v>
      </c>
      <c r="AQ34" s="24">
        <f t="shared" si="65"/>
        <v>0</v>
      </c>
      <c r="AR34" s="24">
        <f t="shared" si="65"/>
        <v>0</v>
      </c>
      <c r="AS34" s="24">
        <f t="shared" si="65"/>
        <v>0</v>
      </c>
      <c r="AT34" s="24">
        <f t="shared" si="65"/>
        <v>0</v>
      </c>
      <c r="AU34" s="8" t="s">
        <v>17</v>
      </c>
      <c r="AV34" s="23">
        <v>0</v>
      </c>
      <c r="AW34" s="23">
        <v>0</v>
      </c>
      <c r="AX34" s="27">
        <f aca="true" t="shared" si="66" ref="AX34:BD34">$AW$34*AX38*$B$44</f>
        <v>0</v>
      </c>
      <c r="AY34" s="27">
        <f t="shared" si="66"/>
        <v>0</v>
      </c>
      <c r="AZ34" s="27">
        <f t="shared" si="66"/>
        <v>0</v>
      </c>
      <c r="BA34" s="27">
        <f t="shared" si="66"/>
        <v>0</v>
      </c>
      <c r="BB34" s="27">
        <f t="shared" si="66"/>
        <v>0</v>
      </c>
      <c r="BC34" s="27">
        <f t="shared" si="66"/>
        <v>0</v>
      </c>
      <c r="BD34" s="27">
        <f t="shared" si="66"/>
        <v>0</v>
      </c>
    </row>
    <row r="35" spans="1:56" ht="12.75">
      <c r="A35" s="42" t="s">
        <v>46</v>
      </c>
      <c r="B35" s="42"/>
      <c r="C35" s="42"/>
      <c r="D35" s="42"/>
      <c r="E35" s="42"/>
      <c r="F35" s="42"/>
      <c r="G35" s="8" t="s">
        <v>17</v>
      </c>
      <c r="H35" s="11">
        <v>0</v>
      </c>
      <c r="I35" s="23">
        <v>0</v>
      </c>
      <c r="J35" s="27">
        <f aca="true" t="shared" si="67" ref="J35:T35">$I$35*J38*$B$44</f>
        <v>0</v>
      </c>
      <c r="K35" s="27">
        <f t="shared" si="67"/>
        <v>0</v>
      </c>
      <c r="L35" s="27">
        <f t="shared" si="67"/>
        <v>0</v>
      </c>
      <c r="M35" s="27">
        <f t="shared" si="67"/>
        <v>0</v>
      </c>
      <c r="N35" s="27">
        <f t="shared" si="67"/>
        <v>0</v>
      </c>
      <c r="O35" s="27">
        <f t="shared" si="67"/>
        <v>0</v>
      </c>
      <c r="P35" s="27">
        <f t="shared" si="67"/>
        <v>0</v>
      </c>
      <c r="Q35" s="27">
        <f t="shared" si="67"/>
        <v>0</v>
      </c>
      <c r="R35" s="27">
        <f t="shared" si="67"/>
        <v>0</v>
      </c>
      <c r="S35" s="27">
        <f t="shared" si="67"/>
        <v>0</v>
      </c>
      <c r="T35" s="27">
        <f t="shared" si="67"/>
        <v>0</v>
      </c>
      <c r="U35" s="27">
        <f>$I$35*U38*$B$44</f>
        <v>0</v>
      </c>
      <c r="V35" s="8" t="s">
        <v>17</v>
      </c>
      <c r="W35" s="23">
        <v>0</v>
      </c>
      <c r="X35" s="23">
        <v>0</v>
      </c>
      <c r="Y35" s="27">
        <f>$X$35*Y38*$B$44</f>
        <v>0</v>
      </c>
      <c r="Z35" s="27">
        <f>$X$35*Z38*$B$44</f>
        <v>0</v>
      </c>
      <c r="AA35" s="8" t="s">
        <v>17</v>
      </c>
      <c r="AB35" s="23">
        <v>0.6490384615384615</v>
      </c>
      <c r="AC35" s="23">
        <v>0</v>
      </c>
      <c r="AD35" s="24">
        <f>$AC$35*AD38*$B$44</f>
        <v>0</v>
      </c>
      <c r="AE35" s="24">
        <f>$AC$35*AE38*$B$44</f>
        <v>0</v>
      </c>
      <c r="AF35" s="8" t="s">
        <v>17</v>
      </c>
      <c r="AG35" s="23">
        <v>0</v>
      </c>
      <c r="AH35" s="23">
        <v>0</v>
      </c>
      <c r="AI35" s="24">
        <f aca="true" t="shared" si="68" ref="AI35:AT35">$AH$35*AI38*$B$44</f>
        <v>0</v>
      </c>
      <c r="AJ35" s="24">
        <f t="shared" si="68"/>
        <v>0</v>
      </c>
      <c r="AK35" s="24">
        <f t="shared" si="68"/>
        <v>0</v>
      </c>
      <c r="AL35" s="24">
        <f t="shared" si="68"/>
        <v>0</v>
      </c>
      <c r="AM35" s="24">
        <f t="shared" si="68"/>
        <v>0</v>
      </c>
      <c r="AN35" s="24">
        <f t="shared" si="68"/>
        <v>0</v>
      </c>
      <c r="AO35" s="24">
        <f t="shared" si="68"/>
        <v>0</v>
      </c>
      <c r="AP35" s="24">
        <f t="shared" si="68"/>
        <v>0</v>
      </c>
      <c r="AQ35" s="24">
        <f t="shared" si="68"/>
        <v>0</v>
      </c>
      <c r="AR35" s="24">
        <f t="shared" si="68"/>
        <v>0</v>
      </c>
      <c r="AS35" s="24">
        <f t="shared" si="68"/>
        <v>0</v>
      </c>
      <c r="AT35" s="24">
        <f t="shared" si="68"/>
        <v>0</v>
      </c>
      <c r="AU35" s="8" t="s">
        <v>17</v>
      </c>
      <c r="AV35" s="23">
        <v>0</v>
      </c>
      <c r="AW35" s="23">
        <v>0</v>
      </c>
      <c r="AX35" s="27">
        <f aca="true" t="shared" si="69" ref="AX35:BD35">$AW$35*AX38*$B$44</f>
        <v>0</v>
      </c>
      <c r="AY35" s="27">
        <f t="shared" si="69"/>
        <v>0</v>
      </c>
      <c r="AZ35" s="27">
        <f t="shared" si="69"/>
        <v>0</v>
      </c>
      <c r="BA35" s="27">
        <f t="shared" si="69"/>
        <v>0</v>
      </c>
      <c r="BB35" s="27">
        <f t="shared" si="69"/>
        <v>0</v>
      </c>
      <c r="BC35" s="27">
        <f t="shared" si="69"/>
        <v>0</v>
      </c>
      <c r="BD35" s="27">
        <f t="shared" si="69"/>
        <v>0</v>
      </c>
    </row>
    <row r="36" spans="1:56" ht="12.75">
      <c r="A36" s="43" t="s">
        <v>31</v>
      </c>
      <c r="B36" s="43"/>
      <c r="C36" s="43"/>
      <c r="D36" s="43"/>
      <c r="E36" s="43"/>
      <c r="F36" s="43"/>
      <c r="G36" s="10"/>
      <c r="H36" s="11">
        <v>0</v>
      </c>
      <c r="I36" s="26">
        <v>0.62</v>
      </c>
      <c r="J36" s="28">
        <f aca="true" t="shared" si="70" ref="J36:T36">$I$36*J38*$B$44</f>
        <v>3827.88</v>
      </c>
      <c r="K36" s="28">
        <f t="shared" si="70"/>
        <v>2532.5759999999996</v>
      </c>
      <c r="L36" s="28">
        <f t="shared" si="70"/>
        <v>2942.52</v>
      </c>
      <c r="M36" s="28">
        <f t="shared" si="70"/>
        <v>2490.912</v>
      </c>
      <c r="N36" s="28">
        <f t="shared" si="70"/>
        <v>2500.584</v>
      </c>
      <c r="O36" s="28">
        <f t="shared" si="70"/>
        <v>4214.016</v>
      </c>
      <c r="P36" s="28">
        <f t="shared" si="70"/>
        <v>4160.448</v>
      </c>
      <c r="Q36" s="28">
        <f t="shared" si="70"/>
        <v>4225.1759999999995</v>
      </c>
      <c r="R36" s="28">
        <f t="shared" si="70"/>
        <v>3792.168</v>
      </c>
      <c r="S36" s="28">
        <f t="shared" si="70"/>
        <v>3737.112</v>
      </c>
      <c r="T36" s="28">
        <f t="shared" si="70"/>
        <v>2593.584</v>
      </c>
      <c r="U36" s="28">
        <f>$I$36*U38*$B$44</f>
        <v>3002.784</v>
      </c>
      <c r="V36" s="10"/>
      <c r="W36" s="23">
        <v>0</v>
      </c>
      <c r="X36" s="26">
        <v>0</v>
      </c>
      <c r="Y36" s="28">
        <f>$X$36*Y38*$B$44</f>
        <v>0</v>
      </c>
      <c r="Z36" s="28">
        <f>$X$36*Z38*$B$44</f>
        <v>0</v>
      </c>
      <c r="AA36" s="10"/>
      <c r="AB36" s="19">
        <f>SUM(AB37:AB39)</f>
        <v>108.1289728</v>
      </c>
      <c r="AC36" s="26">
        <v>0</v>
      </c>
      <c r="AD36" s="28">
        <f>$AC$36*AD38*$B$44</f>
        <v>0</v>
      </c>
      <c r="AE36" s="28">
        <f>$AC$36*AE38*$B$44</f>
        <v>0</v>
      </c>
      <c r="AF36" s="10"/>
      <c r="AG36" s="23">
        <v>0</v>
      </c>
      <c r="AH36" s="26">
        <v>0.62</v>
      </c>
      <c r="AI36" s="28">
        <f aca="true" t="shared" si="71" ref="AI36:AT36">$AH$36*AI38*$B$44</f>
        <v>3537.7200000000003</v>
      </c>
      <c r="AJ36" s="28">
        <f t="shared" si="71"/>
        <v>3787.7039999999997</v>
      </c>
      <c r="AK36" s="28">
        <f t="shared" si="71"/>
        <v>3722.9759999999997</v>
      </c>
      <c r="AL36" s="28">
        <f t="shared" si="71"/>
        <v>3823.416</v>
      </c>
      <c r="AM36" s="28">
        <f t="shared" si="71"/>
        <v>3790.68</v>
      </c>
      <c r="AN36" s="28">
        <f t="shared" si="71"/>
        <v>3767.6159999999995</v>
      </c>
      <c r="AO36" s="28">
        <f t="shared" si="71"/>
        <v>3821.9280000000003</v>
      </c>
      <c r="AP36" s="28">
        <f t="shared" si="71"/>
        <v>2559.36</v>
      </c>
      <c r="AQ36" s="28">
        <f t="shared" si="71"/>
        <v>3858.3840000000005</v>
      </c>
      <c r="AR36" s="28">
        <f t="shared" si="71"/>
        <v>3813.744</v>
      </c>
      <c r="AS36" s="28">
        <f t="shared" si="71"/>
        <v>3792.9120000000003</v>
      </c>
      <c r="AT36" s="28">
        <f t="shared" si="71"/>
        <v>3856.151999999999</v>
      </c>
      <c r="AU36" s="10"/>
      <c r="AV36" s="23">
        <v>0</v>
      </c>
      <c r="AW36" s="26">
        <v>0.62</v>
      </c>
      <c r="AX36" s="28">
        <f aca="true" t="shared" si="72" ref="AX36:BD36">$AW$36*AX38*$B$44</f>
        <v>2859.9359999999997</v>
      </c>
      <c r="AY36" s="28">
        <f t="shared" si="72"/>
        <v>5626.128000000001</v>
      </c>
      <c r="AZ36" s="28">
        <f t="shared" si="72"/>
        <v>2462.64</v>
      </c>
      <c r="BA36" s="28">
        <f t="shared" si="72"/>
        <v>4470.696</v>
      </c>
      <c r="BB36" s="28">
        <f t="shared" si="72"/>
        <v>5376.888</v>
      </c>
      <c r="BC36" s="28">
        <f t="shared" si="72"/>
        <v>2535.5519999999997</v>
      </c>
      <c r="BD36" s="28">
        <f t="shared" si="72"/>
        <v>2580.9359999999997</v>
      </c>
    </row>
    <row r="37" spans="1:61" ht="12.75">
      <c r="A37" s="57" t="s">
        <v>22</v>
      </c>
      <c r="B37" s="57"/>
      <c r="C37" s="57"/>
      <c r="D37" s="57"/>
      <c r="E37" s="57"/>
      <c r="F37" s="57"/>
      <c r="G37" s="13"/>
      <c r="H37" s="11">
        <v>0</v>
      </c>
      <c r="I37" s="26"/>
      <c r="J37" s="20">
        <f aca="true" t="shared" si="73" ref="J37:T37">J29+J24+J15+J10+J36</f>
        <v>87979.5</v>
      </c>
      <c r="K37" s="20">
        <f t="shared" si="73"/>
        <v>58208.399999999994</v>
      </c>
      <c r="L37" s="20">
        <f t="shared" si="73"/>
        <v>67630.5</v>
      </c>
      <c r="M37" s="20">
        <f t="shared" si="73"/>
        <v>57250.799999999996</v>
      </c>
      <c r="N37" s="20">
        <f t="shared" si="73"/>
        <v>57473.100000000006</v>
      </c>
      <c r="O37" s="20">
        <f t="shared" si="73"/>
        <v>96854.4</v>
      </c>
      <c r="P37" s="20">
        <f t="shared" si="73"/>
        <v>95623.20000000001</v>
      </c>
      <c r="Q37" s="20">
        <f t="shared" si="73"/>
        <v>97110.9</v>
      </c>
      <c r="R37" s="20">
        <f t="shared" si="73"/>
        <v>87158.70000000001</v>
      </c>
      <c r="S37" s="20">
        <f t="shared" si="73"/>
        <v>85893.29999999999</v>
      </c>
      <c r="T37" s="20">
        <f t="shared" si="73"/>
        <v>59610.600000000006</v>
      </c>
      <c r="U37" s="20">
        <f>U29+U24+U15+U10+U36</f>
        <v>69015.6</v>
      </c>
      <c r="V37" s="13"/>
      <c r="W37" s="23">
        <v>0</v>
      </c>
      <c r="X37" s="26"/>
      <c r="Y37" s="20">
        <f>Y29+Y24+Y15+Y10+Y36</f>
        <v>56980.872</v>
      </c>
      <c r="Z37" s="20">
        <f>Z29+Z24+Z15+Z10+Z36</f>
        <v>67657.824</v>
      </c>
      <c r="AA37" s="13"/>
      <c r="AB37" s="30">
        <f>AB29+AB24+AB15+AB10</f>
        <v>100</v>
      </c>
      <c r="AC37" s="22"/>
      <c r="AD37" s="20">
        <f>AD29+AD24+AD15+AD10+AD36</f>
        <v>100900.16399999999</v>
      </c>
      <c r="AE37" s="20">
        <f>AE29+AE24+AE15+AE10+AE36</f>
        <v>57229.644</v>
      </c>
      <c r="AF37" s="13"/>
      <c r="AG37" s="23">
        <v>0</v>
      </c>
      <c r="AH37" s="26"/>
      <c r="AI37" s="20">
        <f aca="true" t="shared" si="74" ref="AI37:AT37">AI29+AI24+AI15+AI10+AI36</f>
        <v>81310.5</v>
      </c>
      <c r="AJ37" s="20">
        <f t="shared" si="74"/>
        <v>87056.1</v>
      </c>
      <c r="AK37" s="20">
        <f t="shared" si="74"/>
        <v>85568.4</v>
      </c>
      <c r="AL37" s="20">
        <f t="shared" si="74"/>
        <v>87876.9</v>
      </c>
      <c r="AM37" s="20">
        <f t="shared" si="74"/>
        <v>87124.5</v>
      </c>
      <c r="AN37" s="20">
        <f t="shared" si="74"/>
        <v>86594.39999999998</v>
      </c>
      <c r="AO37" s="20">
        <f t="shared" si="74"/>
        <v>87842.70000000001</v>
      </c>
      <c r="AP37" s="20">
        <f t="shared" si="74"/>
        <v>58824</v>
      </c>
      <c r="AQ37" s="20">
        <f t="shared" si="74"/>
        <v>88680.6</v>
      </c>
      <c r="AR37" s="20">
        <f>AR29+AR24+AR15+AR10+AR36</f>
        <v>87654.60000000002</v>
      </c>
      <c r="AS37" s="20">
        <f>AS29+AS24+AS15+AS10+AS36</f>
        <v>87175.8</v>
      </c>
      <c r="AT37" s="20">
        <f t="shared" si="74"/>
        <v>88629.29999999999</v>
      </c>
      <c r="AU37" s="13"/>
      <c r="AV37" s="23">
        <v>0</v>
      </c>
      <c r="AW37" s="26"/>
      <c r="AX37" s="20">
        <f aca="true" t="shared" si="75" ref="AX37:BD37">AX29+AX24+AX15+AX10+AX36</f>
        <v>64025.66399999999</v>
      </c>
      <c r="AY37" s="20">
        <f t="shared" si="75"/>
        <v>125952.67199999999</v>
      </c>
      <c r="AZ37" s="20">
        <f t="shared" si="75"/>
        <v>55131.36</v>
      </c>
      <c r="BA37" s="20">
        <f t="shared" si="75"/>
        <v>100085.90400000001</v>
      </c>
      <c r="BB37" s="20">
        <f t="shared" si="75"/>
        <v>120372.91200000001</v>
      </c>
      <c r="BC37" s="20">
        <f t="shared" si="75"/>
        <v>56763.648</v>
      </c>
      <c r="BD37" s="20">
        <f t="shared" si="75"/>
        <v>57779.664000000004</v>
      </c>
      <c r="BH37" s="38">
        <f>J37+K37+L37+M37+N37+O37+P37+Q37+R37+S37+T37+U37+Y37+Z37+AD37+AE37+AI37+AJ37+AK37+AL37+AM37+AN37+AO37+AP37+AQ37+AR37+AS37+AT37+AX37+AY37+AZ37+BA37+BB37+BC37+BD37</f>
        <v>2797027.127999999</v>
      </c>
      <c r="BI37" s="1">
        <f>BH37/12*0.05</f>
        <v>11654.279699999997</v>
      </c>
    </row>
    <row r="38" spans="1:60" ht="12.75">
      <c r="A38" s="57" t="s">
        <v>23</v>
      </c>
      <c r="B38" s="57"/>
      <c r="C38" s="57"/>
      <c r="D38" s="57"/>
      <c r="E38" s="57"/>
      <c r="F38" s="57"/>
      <c r="G38" s="13"/>
      <c r="H38" s="11">
        <v>0</v>
      </c>
      <c r="I38" s="29"/>
      <c r="J38" s="20">
        <v>514.5</v>
      </c>
      <c r="K38" s="20">
        <v>340.4</v>
      </c>
      <c r="L38" s="20">
        <v>395.5</v>
      </c>
      <c r="M38" s="20">
        <v>334.8</v>
      </c>
      <c r="N38" s="20">
        <v>336.1</v>
      </c>
      <c r="O38" s="20">
        <v>566.4</v>
      </c>
      <c r="P38" s="20">
        <v>559.2</v>
      </c>
      <c r="Q38" s="20">
        <v>567.9</v>
      </c>
      <c r="R38" s="20">
        <v>509.7</v>
      </c>
      <c r="S38" s="20">
        <v>502.3</v>
      </c>
      <c r="T38" s="20">
        <v>348.6</v>
      </c>
      <c r="U38" s="20">
        <v>403.6</v>
      </c>
      <c r="V38" s="13"/>
      <c r="W38" s="23">
        <v>0</v>
      </c>
      <c r="X38" s="29"/>
      <c r="Y38" s="20">
        <v>358.1</v>
      </c>
      <c r="Z38" s="20">
        <v>425.2</v>
      </c>
      <c r="AA38" s="13"/>
      <c r="AB38" s="19"/>
      <c r="AC38" s="19"/>
      <c r="AD38" s="31">
        <v>616.9</v>
      </c>
      <c r="AE38" s="31">
        <v>349.9</v>
      </c>
      <c r="AF38" s="13"/>
      <c r="AG38" s="23">
        <v>0</v>
      </c>
      <c r="AH38" s="29"/>
      <c r="AI38" s="20">
        <v>475.5</v>
      </c>
      <c r="AJ38" s="31">
        <v>509.1</v>
      </c>
      <c r="AK38" s="31">
        <v>500.4</v>
      </c>
      <c r="AL38" s="31">
        <v>513.9</v>
      </c>
      <c r="AM38" s="31">
        <v>509.5</v>
      </c>
      <c r="AN38" s="31">
        <v>506.4</v>
      </c>
      <c r="AO38" s="31">
        <v>513.7</v>
      </c>
      <c r="AP38" s="31">
        <v>344</v>
      </c>
      <c r="AQ38" s="31">
        <v>518.6</v>
      </c>
      <c r="AR38" s="31">
        <v>512.6</v>
      </c>
      <c r="AS38" s="31">
        <v>509.8</v>
      </c>
      <c r="AT38" s="31">
        <v>518.3</v>
      </c>
      <c r="AU38" s="13"/>
      <c r="AV38" s="23">
        <v>0</v>
      </c>
      <c r="AW38" s="29"/>
      <c r="AX38" s="20">
        <v>384.4</v>
      </c>
      <c r="AY38" s="20">
        <v>756.2</v>
      </c>
      <c r="AZ38" s="20">
        <v>331</v>
      </c>
      <c r="BA38" s="20">
        <v>600.9</v>
      </c>
      <c r="BB38" s="20">
        <v>722.7</v>
      </c>
      <c r="BC38" s="20">
        <v>340.8</v>
      </c>
      <c r="BD38" s="20">
        <v>346.9</v>
      </c>
      <c r="BH38" s="38"/>
    </row>
    <row r="39" spans="1:60" s="14" customFormat="1" ht="25.5" customHeight="1">
      <c r="A39" s="58" t="s">
        <v>24</v>
      </c>
      <c r="B39" s="58"/>
      <c r="C39" s="58"/>
      <c r="D39" s="58"/>
      <c r="E39" s="58"/>
      <c r="F39" s="58"/>
      <c r="G39" s="4"/>
      <c r="H39" s="11">
        <v>0</v>
      </c>
      <c r="I39" s="32">
        <f>I15+I24+I29+I36</f>
        <v>14.249999999999998</v>
      </c>
      <c r="J39" s="32">
        <f>J37/12/J38</f>
        <v>14.25</v>
      </c>
      <c r="K39" s="32">
        <f>K37/12/K38</f>
        <v>14.25</v>
      </c>
      <c r="L39" s="32">
        <f>L37/12/L38</f>
        <v>14.25</v>
      </c>
      <c r="M39" s="32">
        <f>M37/12/M38</f>
        <v>14.249999999999998</v>
      </c>
      <c r="N39" s="32">
        <f aca="true" t="shared" si="76" ref="N39:T39">N37/12/N38</f>
        <v>14.25</v>
      </c>
      <c r="O39" s="32">
        <f t="shared" si="76"/>
        <v>14.25</v>
      </c>
      <c r="P39" s="32">
        <f t="shared" si="76"/>
        <v>14.250000000000002</v>
      </c>
      <c r="Q39" s="32">
        <f t="shared" si="76"/>
        <v>14.25</v>
      </c>
      <c r="R39" s="32">
        <f t="shared" si="76"/>
        <v>14.250000000000004</v>
      </c>
      <c r="S39" s="32">
        <f t="shared" si="76"/>
        <v>14.249999999999996</v>
      </c>
      <c r="T39" s="32">
        <f t="shared" si="76"/>
        <v>14.25</v>
      </c>
      <c r="U39" s="32">
        <f>U37/12/U38</f>
        <v>14.25</v>
      </c>
      <c r="V39" s="4"/>
      <c r="W39" s="23">
        <v>0</v>
      </c>
      <c r="X39" s="32">
        <f>X15+X24+X29+X36</f>
        <v>13.260000000000002</v>
      </c>
      <c r="Y39" s="32">
        <f>Y37/12/Y38</f>
        <v>13.26</v>
      </c>
      <c r="Z39" s="32">
        <f>Z37/12/Z38</f>
        <v>13.259999999999998</v>
      </c>
      <c r="AA39" s="4"/>
      <c r="AB39" s="32">
        <f>4.16*1.416*1.2*1.15</f>
        <v>8.128972799999998</v>
      </c>
      <c r="AC39" s="32">
        <f>AC15+AC24+AC29+AC36</f>
        <v>13.629999999999999</v>
      </c>
      <c r="AD39" s="32">
        <f>AD37/12/AD38</f>
        <v>13.63</v>
      </c>
      <c r="AE39" s="32">
        <f>AE37/12/AE38</f>
        <v>13.63</v>
      </c>
      <c r="AF39" s="4"/>
      <c r="AG39" s="23">
        <v>0</v>
      </c>
      <c r="AH39" s="32">
        <f>AH15+AH24+AH29+AH36</f>
        <v>14.249999999999998</v>
      </c>
      <c r="AI39" s="32">
        <f aca="true" t="shared" si="77" ref="AI39:AT39">AI37/12/AI38</f>
        <v>14.25</v>
      </c>
      <c r="AJ39" s="32">
        <f t="shared" si="77"/>
        <v>14.25</v>
      </c>
      <c r="AK39" s="32">
        <f t="shared" si="77"/>
        <v>14.25</v>
      </c>
      <c r="AL39" s="32">
        <f t="shared" si="77"/>
        <v>14.25</v>
      </c>
      <c r="AM39" s="32">
        <f t="shared" si="77"/>
        <v>14.25</v>
      </c>
      <c r="AN39" s="32">
        <f t="shared" si="77"/>
        <v>14.249999999999996</v>
      </c>
      <c r="AO39" s="32">
        <f t="shared" si="77"/>
        <v>14.250000000000002</v>
      </c>
      <c r="AP39" s="32">
        <f t="shared" si="77"/>
        <v>14.25</v>
      </c>
      <c r="AQ39" s="32">
        <f t="shared" si="77"/>
        <v>14.25</v>
      </c>
      <c r="AR39" s="32">
        <f>AR37/12/AR38</f>
        <v>14.250000000000004</v>
      </c>
      <c r="AS39" s="32">
        <f>AS37/12/AS38</f>
        <v>14.25</v>
      </c>
      <c r="AT39" s="32">
        <f t="shared" si="77"/>
        <v>14.249999999999998</v>
      </c>
      <c r="AU39" s="4"/>
      <c r="AV39" s="23">
        <v>0</v>
      </c>
      <c r="AW39" s="32">
        <f>AW15+AW24+AW29+AW36</f>
        <v>13.88</v>
      </c>
      <c r="AX39" s="32">
        <f aca="true" t="shared" si="78" ref="AX39:BD39">AX37/12/AX38</f>
        <v>13.879999999999997</v>
      </c>
      <c r="AY39" s="32">
        <f t="shared" si="78"/>
        <v>13.879999999999997</v>
      </c>
      <c r="AZ39" s="32">
        <f t="shared" si="78"/>
        <v>13.879999999999999</v>
      </c>
      <c r="BA39" s="32">
        <f t="shared" si="78"/>
        <v>13.88</v>
      </c>
      <c r="BB39" s="32">
        <f t="shared" si="78"/>
        <v>13.88</v>
      </c>
      <c r="BC39" s="32">
        <f t="shared" si="78"/>
        <v>13.879999999999999</v>
      </c>
      <c r="BD39" s="32">
        <f t="shared" si="78"/>
        <v>13.880000000000003</v>
      </c>
      <c r="BH39" s="38"/>
    </row>
    <row r="40" spans="27:49" ht="12.75">
      <c r="AA40" s="33"/>
      <c r="AB40" s="33"/>
      <c r="AC40" s="33"/>
      <c r="AD40" s="33"/>
      <c r="AE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27:49" ht="12.75" customHeight="1" hidden="1">
      <c r="AA41" s="33"/>
      <c r="AB41" s="33"/>
      <c r="AC41" s="33"/>
      <c r="AD41" s="33"/>
      <c r="AE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4" spans="1:2" ht="12.75">
      <c r="A44" s="1" t="s">
        <v>32</v>
      </c>
      <c r="B44" s="1">
        <v>12</v>
      </c>
    </row>
  </sheetData>
  <sheetProtection/>
  <mergeCells count="41">
    <mergeCell ref="A15:F15"/>
    <mergeCell ref="A18:F18"/>
    <mergeCell ref="A24:F24"/>
    <mergeCell ref="A25:F25"/>
    <mergeCell ref="A27:F27"/>
    <mergeCell ref="A22:F22"/>
    <mergeCell ref="A29:F29"/>
    <mergeCell ref="A20:F20"/>
    <mergeCell ref="A16:F16"/>
    <mergeCell ref="A17:F17"/>
    <mergeCell ref="A28:F28"/>
    <mergeCell ref="A19:F19"/>
    <mergeCell ref="A38:F38"/>
    <mergeCell ref="A39:F39"/>
    <mergeCell ref="A30:F30"/>
    <mergeCell ref="A31:F31"/>
    <mergeCell ref="A32:F32"/>
    <mergeCell ref="A37:F37"/>
    <mergeCell ref="A36:F36"/>
    <mergeCell ref="A35:F35"/>
    <mergeCell ref="A34:F34"/>
    <mergeCell ref="A1:I1"/>
    <mergeCell ref="A2:I2"/>
    <mergeCell ref="A3:I3"/>
    <mergeCell ref="A4:I4"/>
    <mergeCell ref="A12:F12"/>
    <mergeCell ref="A21:F21"/>
    <mergeCell ref="A7:F9"/>
    <mergeCell ref="G8:T8"/>
    <mergeCell ref="A13:F13"/>
    <mergeCell ref="A14:F14"/>
    <mergeCell ref="G7:BD7"/>
    <mergeCell ref="A33:F33"/>
    <mergeCell ref="A23:F23"/>
    <mergeCell ref="A10:F10"/>
    <mergeCell ref="A11:F11"/>
    <mergeCell ref="A26:F26"/>
    <mergeCell ref="V8:Z8"/>
    <mergeCell ref="AA8:AE8"/>
    <mergeCell ref="AU8:BD8"/>
    <mergeCell ref="AF8:AT8"/>
  </mergeCells>
  <printOptions/>
  <pageMargins left="0.2362204724409449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2013-06-24T08:04:58Z</cp:lastPrinted>
  <dcterms:modified xsi:type="dcterms:W3CDTF">2013-07-03T09:41:42Z</dcterms:modified>
  <cp:category/>
  <cp:version/>
  <cp:contentType/>
  <cp:contentStatus/>
</cp:coreProperties>
</file>